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lobalgap.sharepoint.com/sites/GLOBALG.A.P/Freigegebene Dokumente/General/Business Services/Translation/02_Standards/04_Add-ons/GRASP/V2_final/target_it/P&amp;Cs_full_version_customizable_checklists/"/>
    </mc:Choice>
  </mc:AlternateContent>
  <xr:revisionPtr revIDLastSave="168" documentId="13_ncr:1_{58F95FC9-71C2-4086-86C0-9B273F25E6AB}" xr6:coauthVersionLast="47" xr6:coauthVersionMax="47" xr10:uidLastSave="{654DF0C9-E69C-4D9F-AA1F-B52304D75293}"/>
  <bookViews>
    <workbookView xWindow="-108" yWindow="-108" windowWidth="23256" windowHeight="12456" firstSheet="5" activeTab="5" xr2:uid="{00000000-000D-0000-FFFF-FFFF00000000}"/>
  </bookViews>
  <sheets>
    <sheet name="Steps" sheetId="1" state="hidden" r:id="rId1"/>
    <sheet name="PI" sheetId="2" state="hidden" r:id="rId2"/>
    <sheet name="S" sheetId="3" state="hidden" r:id="rId3"/>
    <sheet name="PQ" sheetId="8" state="hidden" r:id="rId4"/>
    <sheet name="Static ID Table" sheetId="5" state="hidden" r:id="rId5"/>
    <sheet name="Copertina" sheetId="11" r:id="rId6"/>
    <sheet name="Istruzioni" sheetId="10" r:id="rId7"/>
    <sheet name="Note all'audit" sheetId="14" r:id="rId8"/>
    <sheet name="Misc." sheetId="16" state="hidden" r:id="rId9"/>
    <sheet name="P&amp;C " sheetId="15" r:id="rId10"/>
  </sheets>
  <externalReferences>
    <externalReference r:id="rId11"/>
  </externalReferences>
  <definedNames>
    <definedName name="_xlnm.Print_Titles" localSheetId="9">'P&amp;C '!$1:$1</definedName>
    <definedName name="Text4" localSheetId="7">'[1]Audit notes'!#REF!</definedName>
    <definedName name="Text5" localSheetId="7">'[1]Audit notes'!$A$3</definedName>
    <definedName name="Text6" localSheetId="7">'[1]Audit notes'!#REF!</definedName>
    <definedName name="Text7" localSheetId="7">'[1]Audit notes'!$A$5</definedName>
    <definedName name="Text8" localSheetId="7">'[1]Audit notes'!$A$7</definedName>
    <definedName name="Text9" localSheetId="7">'[1]Audit notes'!#REF!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5" l="1"/>
  <c r="H26" i="10"/>
  <c r="H25" i="10"/>
  <c r="G8" i="15" l="1"/>
  <c r="G9" i="15"/>
  <c r="G14" i="15"/>
  <c r="G15" i="15"/>
  <c r="G21" i="15"/>
  <c r="G22" i="15"/>
  <c r="G30" i="15"/>
  <c r="G31" i="15"/>
  <c r="G37" i="15"/>
  <c r="G38" i="15"/>
  <c r="G41" i="15"/>
  <c r="G42" i="15"/>
  <c r="G52" i="15"/>
  <c r="G53" i="15"/>
  <c r="G57" i="15"/>
  <c r="G58" i="15"/>
  <c r="G63" i="15"/>
  <c r="G64" i="15"/>
  <c r="G69" i="15"/>
  <c r="G70" i="15"/>
  <c r="G75" i="15"/>
  <c r="G76" i="15"/>
  <c r="G82" i="15"/>
  <c r="G83" i="15"/>
  <c r="G92" i="15"/>
  <c r="G93" i="15"/>
  <c r="D2" i="8"/>
  <c r="D3" i="8"/>
  <c r="D4" i="8"/>
  <c r="D5" i="8"/>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D112" i="8"/>
  <c r="D113" i="8"/>
  <c r="D114" i="8"/>
  <c r="D115" i="8"/>
  <c r="D116" i="8"/>
  <c r="D117" i="8"/>
  <c r="D118" i="8"/>
  <c r="D119" i="8"/>
  <c r="D120" i="8"/>
  <c r="D121" i="8"/>
  <c r="D122" i="8"/>
  <c r="D123" i="8"/>
  <c r="D124" i="8"/>
  <c r="D125" i="8"/>
  <c r="D126" i="8"/>
  <c r="D127" i="8"/>
  <c r="D128" i="8"/>
  <c r="D129" i="8"/>
  <c r="D130" i="8"/>
  <c r="D131" i="8"/>
  <c r="D132" i="8"/>
  <c r="D133" i="8"/>
  <c r="D134" i="8"/>
  <c r="D135" i="8"/>
  <c r="D136" i="8"/>
  <c r="D137" i="8"/>
  <c r="D138" i="8"/>
  <c r="D139" i="8"/>
  <c r="D140" i="8"/>
  <c r="D141" i="8"/>
  <c r="D142" i="8"/>
  <c r="D143" i="8"/>
  <c r="D144" i="8"/>
  <c r="D145" i="8"/>
  <c r="D146" i="8"/>
  <c r="D147" i="8"/>
  <c r="D148" i="8"/>
  <c r="D149" i="8"/>
  <c r="D150" i="8"/>
  <c r="D151" i="8"/>
  <c r="D152" i="8"/>
  <c r="D153" i="8"/>
  <c r="D154" i="8"/>
  <c r="D155" i="8"/>
  <c r="D156" i="8"/>
  <c r="D157" i="8"/>
  <c r="D158" i="8"/>
  <c r="D159" i="8"/>
  <c r="D160" i="8"/>
  <c r="D161" i="8"/>
  <c r="D162" i="8"/>
  <c r="D163" i="8"/>
  <c r="D164" i="8"/>
  <c r="D165" i="8"/>
  <c r="D166" i="8"/>
  <c r="D167" i="8"/>
  <c r="D168" i="8"/>
  <c r="D169" i="8"/>
  <c r="D170" i="8"/>
  <c r="D171" i="8"/>
  <c r="D172" i="8"/>
  <c r="D173" i="8"/>
  <c r="D174" i="8"/>
  <c r="D175" i="8"/>
  <c r="D176" i="8"/>
  <c r="D177" i="8"/>
  <c r="D178" i="8"/>
  <c r="D179" i="8"/>
  <c r="D180" i="8"/>
  <c r="D181" i="8"/>
  <c r="D182" i="8"/>
  <c r="D183" i="8"/>
  <c r="D184" i="8"/>
  <c r="D185" i="8"/>
  <c r="D186" i="8"/>
  <c r="D187" i="8"/>
  <c r="D188" i="8"/>
  <c r="D189" i="8"/>
  <c r="D190" i="8"/>
  <c r="D191" i="8"/>
  <c r="D192" i="8"/>
  <c r="D193" i="8"/>
  <c r="D194" i="8"/>
  <c r="D195" i="8"/>
  <c r="D196" i="8"/>
  <c r="D197" i="8"/>
  <c r="D198" i="8"/>
  <c r="D199" i="8"/>
  <c r="D200" i="8"/>
  <c r="D201" i="8"/>
  <c r="D202" i="8"/>
  <c r="D203" i="8"/>
  <c r="D204" i="8"/>
  <c r="D205" i="8"/>
  <c r="D206" i="8"/>
  <c r="D207" i="8"/>
  <c r="D208" i="8"/>
  <c r="D209" i="8"/>
  <c r="D210" i="8"/>
  <c r="D211" i="8"/>
  <c r="D212" i="8"/>
  <c r="D213" i="8"/>
  <c r="D214" i="8"/>
  <c r="D215" i="8"/>
  <c r="D216" i="8"/>
  <c r="D217" i="8"/>
  <c r="D218" i="8"/>
  <c r="D219" i="8"/>
  <c r="D220" i="8"/>
  <c r="D221" i="8"/>
  <c r="D222" i="8"/>
  <c r="D223" i="8"/>
  <c r="D224" i="8"/>
  <c r="D225" i="8"/>
  <c r="D226" i="8"/>
  <c r="D227" i="8"/>
  <c r="D228" i="8"/>
  <c r="D229" i="8"/>
  <c r="D230" i="8"/>
  <c r="D231" i="8"/>
  <c r="D232" i="8"/>
  <c r="D233" i="8"/>
  <c r="D234" i="8"/>
  <c r="D235" i="8"/>
  <c r="D236" i="8"/>
  <c r="D237" i="8"/>
  <c r="D238" i="8"/>
  <c r="D239" i="8"/>
  <c r="D240" i="8"/>
  <c r="D241" i="8"/>
  <c r="D242" i="8"/>
  <c r="C2" i="8"/>
  <c r="C3" i="8"/>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G7" i="15" l="1"/>
  <c r="G78" i="15"/>
  <c r="G17" i="15"/>
  <c r="G16" i="15"/>
  <c r="G13" i="15"/>
  <c r="G48" i="15"/>
  <c r="G23" i="15"/>
  <c r="G96" i="15"/>
  <c r="G60" i="15"/>
  <c r="G12" i="15"/>
  <c r="G95" i="15"/>
  <c r="G59" i="15"/>
  <c r="G11" i="15"/>
  <c r="G94" i="15"/>
  <c r="G46" i="15"/>
  <c r="G34" i="15"/>
  <c r="G10" i="15"/>
  <c r="G81" i="15"/>
  <c r="G45" i="15"/>
  <c r="G33" i="15"/>
  <c r="G80" i="15"/>
  <c r="G68" i="15"/>
  <c r="G56" i="15"/>
  <c r="G44" i="15"/>
  <c r="G32" i="15"/>
  <c r="G20" i="15"/>
  <c r="G84" i="15"/>
  <c r="G36" i="15"/>
  <c r="G47" i="15"/>
  <c r="G79" i="15"/>
  <c r="G19" i="15"/>
  <c r="G90" i="15"/>
  <c r="G54" i="15"/>
  <c r="G18" i="15"/>
  <c r="G65" i="15"/>
  <c r="G29" i="15"/>
  <c r="G88" i="15"/>
  <c r="G28" i="15"/>
  <c r="G87" i="15"/>
  <c r="G51" i="15"/>
  <c r="G39" i="15"/>
  <c r="G27" i="15"/>
  <c r="G72" i="15"/>
  <c r="G24" i="15"/>
  <c r="G71" i="15"/>
  <c r="G35" i="15"/>
  <c r="G55" i="15"/>
  <c r="G66" i="15"/>
  <c r="G6" i="15"/>
  <c r="G89" i="15"/>
  <c r="G5" i="15"/>
  <c r="G40" i="15"/>
  <c r="G86" i="15"/>
  <c r="G74" i="15"/>
  <c r="G62" i="15"/>
  <c r="G50" i="15"/>
  <c r="G26" i="15"/>
  <c r="G91" i="15"/>
  <c r="G67" i="15"/>
  <c r="G43" i="15"/>
  <c r="G77" i="15"/>
  <c r="G4" i="15"/>
  <c r="G85" i="15"/>
  <c r="G73" i="15"/>
  <c r="G61" i="15"/>
  <c r="G49" i="15"/>
  <c r="G25" i="15"/>
  <c r="I143" i="2"/>
  <c r="O143" i="2"/>
  <c r="P143" i="2"/>
  <c r="Q143" i="2"/>
  <c r="S143" i="2"/>
  <c r="T143" i="2"/>
  <c r="I142" i="2"/>
  <c r="O142" i="2"/>
  <c r="P142" i="2"/>
  <c r="Q142" i="2"/>
  <c r="S142" i="2"/>
  <c r="T142" i="2"/>
  <c r="I141" i="2"/>
  <c r="O141" i="2"/>
  <c r="P141" i="2"/>
  <c r="Q141" i="2"/>
  <c r="S141" i="2"/>
  <c r="T141" i="2"/>
  <c r="I140" i="2"/>
  <c r="O140" i="2"/>
  <c r="P140" i="2"/>
  <c r="Q140" i="2"/>
  <c r="S140" i="2"/>
  <c r="T140" i="2"/>
  <c r="I139" i="2"/>
  <c r="O139" i="2"/>
  <c r="P139" i="2"/>
  <c r="Q139" i="2"/>
  <c r="S139" i="2"/>
  <c r="T139" i="2"/>
  <c r="I138" i="2"/>
  <c r="O138" i="2"/>
  <c r="P138" i="2"/>
  <c r="Q138" i="2"/>
  <c r="S138" i="2"/>
  <c r="T138" i="2"/>
  <c r="I137" i="2"/>
  <c r="O137" i="2"/>
  <c r="P137" i="2"/>
  <c r="Q137" i="2"/>
  <c r="S137" i="2"/>
  <c r="T137" i="2"/>
  <c r="I136" i="2"/>
  <c r="O136" i="2"/>
  <c r="P136" i="2"/>
  <c r="Q136" i="2"/>
  <c r="S136" i="2"/>
  <c r="T136" i="2"/>
  <c r="I135" i="2"/>
  <c r="O135" i="2"/>
  <c r="P135" i="2"/>
  <c r="Q135" i="2"/>
  <c r="S135" i="2"/>
  <c r="T135" i="2"/>
  <c r="I134" i="2"/>
  <c r="O134" i="2"/>
  <c r="P134" i="2"/>
  <c r="Q134" i="2"/>
  <c r="S134" i="2"/>
  <c r="T134" i="2"/>
  <c r="I133" i="2"/>
  <c r="O133" i="2"/>
  <c r="P133" i="2"/>
  <c r="Q133" i="2"/>
  <c r="S133" i="2"/>
  <c r="T133" i="2"/>
  <c r="I132" i="2"/>
  <c r="O132" i="2"/>
  <c r="P132" i="2"/>
  <c r="Q132" i="2"/>
  <c r="S132" i="2"/>
  <c r="T132" i="2"/>
  <c r="I131" i="2"/>
  <c r="O131" i="2"/>
  <c r="P131" i="2"/>
  <c r="Q131" i="2"/>
  <c r="S131" i="2"/>
  <c r="T131" i="2"/>
  <c r="I130" i="2"/>
  <c r="O130" i="2"/>
  <c r="P130" i="2"/>
  <c r="Q130" i="2"/>
  <c r="S130" i="2"/>
  <c r="T130" i="2"/>
  <c r="I129" i="2"/>
  <c r="O129" i="2"/>
  <c r="P129" i="2"/>
  <c r="Q129" i="2"/>
  <c r="S129" i="2"/>
  <c r="T129" i="2"/>
  <c r="I128" i="2"/>
  <c r="O128" i="2"/>
  <c r="P128" i="2"/>
  <c r="Q128" i="2"/>
  <c r="S128" i="2"/>
  <c r="T128" i="2"/>
  <c r="I127" i="2"/>
  <c r="O127" i="2"/>
  <c r="P127" i="2"/>
  <c r="Q127" i="2"/>
  <c r="S127" i="2"/>
  <c r="T127" i="2"/>
  <c r="I126" i="2"/>
  <c r="O126" i="2"/>
  <c r="P126" i="2"/>
  <c r="Q126" i="2"/>
  <c r="S126" i="2"/>
  <c r="T126" i="2"/>
  <c r="I125" i="2"/>
  <c r="O125" i="2"/>
  <c r="P125" i="2"/>
  <c r="Q125" i="2"/>
  <c r="S125" i="2"/>
  <c r="T125" i="2"/>
  <c r="I124" i="2"/>
  <c r="O124" i="2"/>
  <c r="P124" i="2"/>
  <c r="Q124" i="2"/>
  <c r="S124" i="2"/>
  <c r="T124" i="2"/>
  <c r="I123" i="2"/>
  <c r="O123" i="2"/>
  <c r="P123" i="2"/>
  <c r="Q123" i="2"/>
  <c r="S123" i="2"/>
  <c r="T123" i="2"/>
  <c r="I122" i="2"/>
  <c r="O122" i="2"/>
  <c r="P122" i="2"/>
  <c r="Q122" i="2"/>
  <c r="S122" i="2"/>
  <c r="T122" i="2"/>
  <c r="I121" i="2"/>
  <c r="O121" i="2"/>
  <c r="P121" i="2"/>
  <c r="Q121" i="2"/>
  <c r="S121" i="2"/>
  <c r="T121" i="2"/>
  <c r="I120" i="2"/>
  <c r="O120" i="2"/>
  <c r="P120" i="2"/>
  <c r="Q120" i="2"/>
  <c r="S120" i="2"/>
  <c r="T120" i="2"/>
  <c r="I119" i="2"/>
  <c r="O119" i="2"/>
  <c r="P119" i="2"/>
  <c r="Q119" i="2"/>
  <c r="S119" i="2"/>
  <c r="T119" i="2"/>
  <c r="I118" i="2"/>
  <c r="O118" i="2"/>
  <c r="P118" i="2"/>
  <c r="Q118" i="2"/>
  <c r="S118" i="2"/>
  <c r="T118" i="2"/>
  <c r="I117" i="2"/>
  <c r="O117" i="2"/>
  <c r="P117" i="2"/>
  <c r="Q117" i="2"/>
  <c r="S117" i="2"/>
  <c r="T117" i="2"/>
  <c r="I116" i="2"/>
  <c r="O116" i="2"/>
  <c r="P116" i="2"/>
  <c r="Q116" i="2"/>
  <c r="S116" i="2"/>
  <c r="T116" i="2"/>
  <c r="I115" i="2"/>
  <c r="O115" i="2"/>
  <c r="P115" i="2"/>
  <c r="Q115" i="2"/>
  <c r="S115" i="2"/>
  <c r="T115" i="2"/>
  <c r="I114" i="2"/>
  <c r="O114" i="2"/>
  <c r="P114" i="2"/>
  <c r="Q114" i="2"/>
  <c r="S114" i="2"/>
  <c r="T114" i="2"/>
  <c r="I113" i="2"/>
  <c r="O113" i="2"/>
  <c r="P113" i="2"/>
  <c r="Q113" i="2"/>
  <c r="S113" i="2"/>
  <c r="T113" i="2"/>
  <c r="I112" i="2"/>
  <c r="O112" i="2"/>
  <c r="P112" i="2"/>
  <c r="Q112" i="2"/>
  <c r="S112" i="2"/>
  <c r="T112" i="2"/>
  <c r="I111" i="2"/>
  <c r="O111" i="2"/>
  <c r="P111" i="2"/>
  <c r="Q111" i="2"/>
  <c r="S111" i="2"/>
  <c r="T111" i="2"/>
  <c r="I110" i="2"/>
  <c r="O110" i="2"/>
  <c r="P110" i="2"/>
  <c r="Q110" i="2"/>
  <c r="S110" i="2"/>
  <c r="T110" i="2"/>
  <c r="I109" i="2"/>
  <c r="O109" i="2"/>
  <c r="P109" i="2"/>
  <c r="Q109" i="2"/>
  <c r="S109" i="2"/>
  <c r="T109" i="2"/>
  <c r="I108" i="2"/>
  <c r="O108" i="2"/>
  <c r="P108" i="2"/>
  <c r="Q108" i="2"/>
  <c r="S108" i="2"/>
  <c r="T108" i="2"/>
  <c r="I107" i="2"/>
  <c r="O107" i="2"/>
  <c r="P107" i="2"/>
  <c r="Q107" i="2"/>
  <c r="S107" i="2"/>
  <c r="T107" i="2"/>
  <c r="I106" i="2"/>
  <c r="O106" i="2"/>
  <c r="P106" i="2"/>
  <c r="Q106" i="2"/>
  <c r="S106" i="2"/>
  <c r="T106" i="2"/>
  <c r="I105" i="2"/>
  <c r="O105" i="2"/>
  <c r="P105" i="2"/>
  <c r="Q105" i="2"/>
  <c r="S105" i="2"/>
  <c r="T105" i="2"/>
  <c r="I104" i="2"/>
  <c r="O104" i="2"/>
  <c r="P104" i="2"/>
  <c r="Q104" i="2"/>
  <c r="S104" i="2"/>
  <c r="T104" i="2"/>
  <c r="I103" i="2"/>
  <c r="O103" i="2"/>
  <c r="P103" i="2"/>
  <c r="Q103" i="2"/>
  <c r="S103" i="2"/>
  <c r="T103" i="2"/>
  <c r="I102" i="2"/>
  <c r="O102" i="2"/>
  <c r="P102" i="2"/>
  <c r="Q102" i="2"/>
  <c r="S102" i="2"/>
  <c r="T102" i="2"/>
  <c r="I101" i="2"/>
  <c r="O101" i="2"/>
  <c r="P101" i="2"/>
  <c r="Q101" i="2"/>
  <c r="S101" i="2"/>
  <c r="T101" i="2"/>
  <c r="I100" i="2"/>
  <c r="O100" i="2"/>
  <c r="P100" i="2"/>
  <c r="Q100" i="2"/>
  <c r="S100" i="2"/>
  <c r="T100" i="2"/>
  <c r="I99" i="2"/>
  <c r="O99" i="2"/>
  <c r="P99" i="2"/>
  <c r="Q99" i="2"/>
  <c r="S99" i="2"/>
  <c r="T99" i="2"/>
  <c r="I98" i="2"/>
  <c r="O98" i="2"/>
  <c r="P98" i="2"/>
  <c r="Q98" i="2"/>
  <c r="S98" i="2"/>
  <c r="T98" i="2"/>
  <c r="I97" i="2"/>
  <c r="O97" i="2"/>
  <c r="P97" i="2"/>
  <c r="Q97" i="2"/>
  <c r="S97" i="2"/>
  <c r="T97" i="2"/>
  <c r="I96" i="2"/>
  <c r="O96" i="2"/>
  <c r="P96" i="2"/>
  <c r="Q96" i="2"/>
  <c r="S96" i="2"/>
  <c r="T96" i="2"/>
  <c r="I95" i="2"/>
  <c r="O95" i="2"/>
  <c r="P95" i="2"/>
  <c r="Q95" i="2"/>
  <c r="S95" i="2"/>
  <c r="T95" i="2"/>
  <c r="I94" i="2"/>
  <c r="O94" i="2"/>
  <c r="P94" i="2"/>
  <c r="Q94" i="2"/>
  <c r="S94" i="2"/>
  <c r="T94" i="2"/>
  <c r="I93" i="2"/>
  <c r="O93" i="2"/>
  <c r="P93" i="2"/>
  <c r="Q93" i="2"/>
  <c r="S93" i="2"/>
  <c r="T93" i="2"/>
  <c r="I92" i="2"/>
  <c r="O92" i="2"/>
  <c r="P92" i="2"/>
  <c r="Q92" i="2"/>
  <c r="S92" i="2"/>
  <c r="T92" i="2"/>
  <c r="I91" i="2"/>
  <c r="O91" i="2"/>
  <c r="P91" i="2"/>
  <c r="Q91" i="2"/>
  <c r="S91" i="2"/>
  <c r="T91" i="2"/>
  <c r="I90" i="2"/>
  <c r="O90" i="2"/>
  <c r="P90" i="2"/>
  <c r="Q90" i="2"/>
  <c r="S90" i="2"/>
  <c r="T90" i="2"/>
  <c r="I89" i="2"/>
  <c r="O89" i="2"/>
  <c r="P89" i="2"/>
  <c r="Q89" i="2"/>
  <c r="S89" i="2"/>
  <c r="T89" i="2"/>
  <c r="I88" i="2"/>
  <c r="O88" i="2"/>
  <c r="P88" i="2"/>
  <c r="Q88" i="2"/>
  <c r="S88" i="2"/>
  <c r="T88" i="2"/>
  <c r="I87" i="2"/>
  <c r="O87" i="2"/>
  <c r="P87" i="2"/>
  <c r="Q87" i="2"/>
  <c r="S87" i="2"/>
  <c r="T87" i="2"/>
  <c r="I86" i="2"/>
  <c r="O86" i="2"/>
  <c r="P86" i="2"/>
  <c r="Q86" i="2"/>
  <c r="S86" i="2"/>
  <c r="T86" i="2"/>
  <c r="I85" i="2"/>
  <c r="O85" i="2"/>
  <c r="P85" i="2"/>
  <c r="Q85" i="2"/>
  <c r="S85" i="2"/>
  <c r="T85" i="2"/>
  <c r="I84" i="2"/>
  <c r="O84" i="2"/>
  <c r="P84" i="2"/>
  <c r="Q84" i="2"/>
  <c r="S84" i="2"/>
  <c r="T84" i="2"/>
  <c r="I83" i="2"/>
  <c r="O83" i="2"/>
  <c r="P83" i="2"/>
  <c r="Q83" i="2"/>
  <c r="S83" i="2"/>
  <c r="T83" i="2"/>
  <c r="I82" i="2"/>
  <c r="O82" i="2"/>
  <c r="P82" i="2"/>
  <c r="Q82" i="2"/>
  <c r="S82" i="2"/>
  <c r="T82" i="2"/>
  <c r="I81" i="2"/>
  <c r="O81" i="2"/>
  <c r="P81" i="2"/>
  <c r="Q81" i="2"/>
  <c r="S81" i="2"/>
  <c r="T81" i="2"/>
  <c r="I80" i="2"/>
  <c r="O80" i="2"/>
  <c r="P80" i="2"/>
  <c r="Q80" i="2"/>
  <c r="S80" i="2"/>
  <c r="T80" i="2"/>
  <c r="I79" i="2"/>
  <c r="O79" i="2"/>
  <c r="P79" i="2"/>
  <c r="Q79" i="2"/>
  <c r="S79" i="2"/>
  <c r="T79" i="2"/>
  <c r="I78" i="2"/>
  <c r="O78" i="2"/>
  <c r="P78" i="2"/>
  <c r="Q78" i="2"/>
  <c r="S78" i="2"/>
  <c r="T78" i="2"/>
  <c r="I77" i="2"/>
  <c r="O77" i="2"/>
  <c r="P77" i="2"/>
  <c r="Q77" i="2"/>
  <c r="S77" i="2"/>
  <c r="T77" i="2"/>
  <c r="I76" i="2"/>
  <c r="O76" i="2"/>
  <c r="P76" i="2"/>
  <c r="Q76" i="2"/>
  <c r="S76" i="2"/>
  <c r="T76" i="2"/>
  <c r="I75" i="2"/>
  <c r="O75" i="2"/>
  <c r="P75" i="2"/>
  <c r="Q75" i="2"/>
  <c r="S75" i="2"/>
  <c r="T75" i="2"/>
  <c r="I74" i="2"/>
  <c r="O74" i="2"/>
  <c r="P74" i="2"/>
  <c r="Q74" i="2"/>
  <c r="S74" i="2"/>
  <c r="T74" i="2"/>
  <c r="I73" i="2"/>
  <c r="O73" i="2"/>
  <c r="P73" i="2"/>
  <c r="Q73" i="2"/>
  <c r="S73" i="2"/>
  <c r="T73" i="2"/>
  <c r="I72" i="2"/>
  <c r="O72" i="2"/>
  <c r="P72" i="2"/>
  <c r="Q72" i="2"/>
  <c r="S72" i="2"/>
  <c r="T72" i="2"/>
  <c r="I71" i="2"/>
  <c r="O71" i="2"/>
  <c r="P71" i="2"/>
  <c r="Q71" i="2"/>
  <c r="S71" i="2"/>
  <c r="T71" i="2"/>
  <c r="I70" i="2"/>
  <c r="O70" i="2"/>
  <c r="P70" i="2"/>
  <c r="Q70" i="2"/>
  <c r="S70" i="2"/>
  <c r="T70" i="2"/>
  <c r="I69" i="2"/>
  <c r="O69" i="2"/>
  <c r="P69" i="2"/>
  <c r="Q69" i="2"/>
  <c r="S69" i="2"/>
  <c r="T69" i="2"/>
  <c r="I68" i="2"/>
  <c r="O68" i="2"/>
  <c r="P68" i="2"/>
  <c r="Q68" i="2"/>
  <c r="S68" i="2"/>
  <c r="T68" i="2"/>
  <c r="I67" i="2"/>
  <c r="O67" i="2"/>
  <c r="P67" i="2"/>
  <c r="Q67" i="2"/>
  <c r="S67" i="2"/>
  <c r="T67" i="2"/>
  <c r="I66" i="2"/>
  <c r="O66" i="2"/>
  <c r="P66" i="2"/>
  <c r="Q66" i="2"/>
  <c r="S66" i="2"/>
  <c r="T66" i="2"/>
  <c r="I65" i="2"/>
  <c r="O65" i="2"/>
  <c r="P65" i="2"/>
  <c r="Q65" i="2"/>
  <c r="S65" i="2"/>
  <c r="T65" i="2"/>
  <c r="I64" i="2"/>
  <c r="O64" i="2"/>
  <c r="P64" i="2"/>
  <c r="Q64" i="2"/>
  <c r="S64" i="2"/>
  <c r="T64" i="2"/>
  <c r="I63" i="2"/>
  <c r="O63" i="2"/>
  <c r="P63" i="2"/>
  <c r="Q63" i="2"/>
  <c r="S63" i="2"/>
  <c r="T63" i="2"/>
  <c r="I62" i="2"/>
  <c r="O62" i="2"/>
  <c r="P62" i="2"/>
  <c r="Q62" i="2"/>
  <c r="S62" i="2"/>
  <c r="T62" i="2"/>
  <c r="I61" i="2"/>
  <c r="O61" i="2"/>
  <c r="P61" i="2"/>
  <c r="Q61" i="2"/>
  <c r="S61" i="2"/>
  <c r="T61" i="2"/>
  <c r="I60" i="2"/>
  <c r="O60" i="2"/>
  <c r="P60" i="2"/>
  <c r="Q60" i="2"/>
  <c r="S60" i="2"/>
  <c r="T60" i="2"/>
  <c r="I59" i="2"/>
  <c r="O59" i="2"/>
  <c r="P59" i="2"/>
  <c r="Q59" i="2"/>
  <c r="S59" i="2"/>
  <c r="T59" i="2"/>
  <c r="I58" i="2"/>
  <c r="O58" i="2"/>
  <c r="P58" i="2"/>
  <c r="Q58" i="2"/>
  <c r="S58" i="2"/>
  <c r="T58" i="2"/>
  <c r="I57" i="2"/>
  <c r="O57" i="2"/>
  <c r="P57" i="2"/>
  <c r="Q57" i="2"/>
  <c r="S57" i="2"/>
  <c r="T57" i="2"/>
  <c r="I56" i="2"/>
  <c r="O56" i="2"/>
  <c r="P56" i="2"/>
  <c r="Q56" i="2"/>
  <c r="S56" i="2"/>
  <c r="T56" i="2"/>
  <c r="I55" i="2"/>
  <c r="O55" i="2"/>
  <c r="P55" i="2"/>
  <c r="Q55" i="2"/>
  <c r="S55" i="2"/>
  <c r="T55" i="2"/>
  <c r="I54" i="2"/>
  <c r="O54" i="2"/>
  <c r="P54" i="2"/>
  <c r="Q54" i="2"/>
  <c r="S54" i="2"/>
  <c r="T54" i="2"/>
  <c r="I53" i="2"/>
  <c r="O53" i="2"/>
  <c r="P53" i="2"/>
  <c r="Q53" i="2"/>
  <c r="S53" i="2"/>
  <c r="T53" i="2"/>
  <c r="I52" i="2"/>
  <c r="O52" i="2"/>
  <c r="P52" i="2"/>
  <c r="Q52" i="2"/>
  <c r="S52" i="2"/>
  <c r="T52" i="2"/>
  <c r="I51" i="2"/>
  <c r="O51" i="2"/>
  <c r="P51" i="2"/>
  <c r="Q51" i="2"/>
  <c r="S51" i="2"/>
  <c r="T51" i="2"/>
  <c r="I50" i="2"/>
  <c r="O50" i="2"/>
  <c r="P50" i="2"/>
  <c r="Q50" i="2"/>
  <c r="S50" i="2"/>
  <c r="T50" i="2"/>
  <c r="I49" i="2"/>
  <c r="O49" i="2"/>
  <c r="P49" i="2"/>
  <c r="Q49" i="2"/>
  <c r="S49" i="2"/>
  <c r="T49" i="2"/>
  <c r="I48" i="2"/>
  <c r="O48" i="2"/>
  <c r="P48" i="2"/>
  <c r="Q48" i="2"/>
  <c r="S48" i="2"/>
  <c r="T48" i="2"/>
  <c r="I47" i="2"/>
  <c r="O47" i="2"/>
  <c r="P47" i="2"/>
  <c r="Q47" i="2"/>
  <c r="S47" i="2"/>
  <c r="T47" i="2"/>
  <c r="I46" i="2"/>
  <c r="O46" i="2"/>
  <c r="P46" i="2"/>
  <c r="Q46" i="2"/>
  <c r="S46" i="2"/>
  <c r="T46" i="2"/>
  <c r="I45" i="2"/>
  <c r="O45" i="2"/>
  <c r="P45" i="2"/>
  <c r="Q45" i="2"/>
  <c r="S45" i="2"/>
  <c r="T45" i="2"/>
  <c r="I44" i="2"/>
  <c r="O44" i="2"/>
  <c r="P44" i="2"/>
  <c r="Q44" i="2"/>
  <c r="S44" i="2"/>
  <c r="T44" i="2"/>
  <c r="I43" i="2"/>
  <c r="O43" i="2"/>
  <c r="P43" i="2"/>
  <c r="Q43" i="2"/>
  <c r="S43" i="2"/>
  <c r="T43" i="2"/>
  <c r="I42" i="2"/>
  <c r="O42" i="2"/>
  <c r="P42" i="2"/>
  <c r="Q42" i="2"/>
  <c r="S42" i="2"/>
  <c r="T42" i="2"/>
  <c r="I41" i="2"/>
  <c r="O41" i="2"/>
  <c r="P41" i="2"/>
  <c r="Q41" i="2"/>
  <c r="S41" i="2"/>
  <c r="T41" i="2"/>
  <c r="I40" i="2"/>
  <c r="O40" i="2"/>
  <c r="P40" i="2"/>
  <c r="Q40" i="2"/>
  <c r="S40" i="2"/>
  <c r="T40" i="2"/>
  <c r="I39" i="2"/>
  <c r="O39" i="2"/>
  <c r="P39" i="2"/>
  <c r="Q39" i="2"/>
  <c r="S39" i="2"/>
  <c r="T39" i="2"/>
  <c r="I38" i="2"/>
  <c r="O38" i="2"/>
  <c r="P38" i="2"/>
  <c r="Q38" i="2"/>
  <c r="S38" i="2"/>
  <c r="T38" i="2"/>
  <c r="I37" i="2"/>
  <c r="O37" i="2"/>
  <c r="P37" i="2"/>
  <c r="Q37" i="2"/>
  <c r="S37" i="2"/>
  <c r="T37" i="2"/>
  <c r="I36" i="2"/>
  <c r="O36" i="2"/>
  <c r="P36" i="2"/>
  <c r="Q36" i="2"/>
  <c r="S36" i="2"/>
  <c r="T36" i="2"/>
  <c r="I35" i="2"/>
  <c r="O35" i="2"/>
  <c r="P35" i="2"/>
  <c r="Q35" i="2"/>
  <c r="S35" i="2"/>
  <c r="T35" i="2"/>
  <c r="I34" i="2"/>
  <c r="O34" i="2"/>
  <c r="P34" i="2"/>
  <c r="Q34" i="2"/>
  <c r="S34" i="2"/>
  <c r="T34" i="2"/>
  <c r="I33" i="2"/>
  <c r="O33" i="2"/>
  <c r="P33" i="2"/>
  <c r="Q33" i="2"/>
  <c r="S33" i="2"/>
  <c r="T33" i="2"/>
  <c r="I32" i="2"/>
  <c r="O32" i="2"/>
  <c r="P32" i="2"/>
  <c r="Q32" i="2"/>
  <c r="S32" i="2"/>
  <c r="T32" i="2"/>
  <c r="I31" i="2"/>
  <c r="O31" i="2"/>
  <c r="P31" i="2"/>
  <c r="Q31" i="2"/>
  <c r="S31" i="2"/>
  <c r="T31" i="2"/>
  <c r="I30" i="2"/>
  <c r="O30" i="2"/>
  <c r="P30" i="2"/>
  <c r="Q30" i="2"/>
  <c r="S30" i="2"/>
  <c r="T30" i="2"/>
  <c r="I29" i="2"/>
  <c r="O29" i="2"/>
  <c r="P29" i="2"/>
  <c r="Q29" i="2"/>
  <c r="S29" i="2"/>
  <c r="T29" i="2"/>
  <c r="I28" i="2"/>
  <c r="O28" i="2"/>
  <c r="P28" i="2"/>
  <c r="Q28" i="2"/>
  <c r="S28" i="2"/>
  <c r="T28" i="2"/>
  <c r="I27" i="2"/>
  <c r="O27" i="2"/>
  <c r="P27" i="2"/>
  <c r="Q27" i="2"/>
  <c r="S27" i="2"/>
  <c r="T27" i="2"/>
  <c r="I26" i="2"/>
  <c r="O26" i="2"/>
  <c r="P26" i="2"/>
  <c r="Q26" i="2"/>
  <c r="S26" i="2"/>
  <c r="T26" i="2"/>
  <c r="I25" i="2"/>
  <c r="O25" i="2"/>
  <c r="P25" i="2"/>
  <c r="Q25" i="2"/>
  <c r="S25" i="2"/>
  <c r="T25" i="2"/>
  <c r="I24" i="2"/>
  <c r="O24" i="2"/>
  <c r="P24" i="2"/>
  <c r="Q24" i="2"/>
  <c r="S24" i="2"/>
  <c r="T24" i="2"/>
  <c r="I23" i="2"/>
  <c r="O23" i="2"/>
  <c r="P23" i="2"/>
  <c r="Q23" i="2"/>
  <c r="S23" i="2"/>
  <c r="T23" i="2"/>
  <c r="I22" i="2"/>
  <c r="O22" i="2"/>
  <c r="P22" i="2"/>
  <c r="Q22" i="2"/>
  <c r="S22" i="2"/>
  <c r="T22" i="2"/>
  <c r="I21" i="2"/>
  <c r="O21" i="2"/>
  <c r="P21" i="2"/>
  <c r="Q21" i="2"/>
  <c r="S21" i="2"/>
  <c r="T21" i="2"/>
  <c r="I20" i="2"/>
  <c r="O20" i="2"/>
  <c r="P20" i="2"/>
  <c r="Q20" i="2"/>
  <c r="S20" i="2"/>
  <c r="T20" i="2"/>
  <c r="I19" i="2"/>
  <c r="O19" i="2"/>
  <c r="P19" i="2"/>
  <c r="Q19" i="2"/>
  <c r="S19" i="2"/>
  <c r="T19" i="2"/>
  <c r="I18" i="2"/>
  <c r="O18" i="2"/>
  <c r="P18" i="2"/>
  <c r="Q18" i="2"/>
  <c r="S18" i="2"/>
  <c r="T18" i="2"/>
  <c r="I17" i="2"/>
  <c r="O17" i="2"/>
  <c r="P17" i="2"/>
  <c r="Q17" i="2"/>
  <c r="S17" i="2"/>
  <c r="T17" i="2"/>
  <c r="I16" i="2"/>
  <c r="O16" i="2"/>
  <c r="P16" i="2"/>
  <c r="Q16" i="2"/>
  <c r="S16" i="2"/>
  <c r="T16" i="2"/>
  <c r="I15" i="2"/>
  <c r="O15" i="2"/>
  <c r="P15" i="2"/>
  <c r="Q15" i="2"/>
  <c r="S15" i="2"/>
  <c r="T15" i="2"/>
  <c r="I14" i="2"/>
  <c r="O14" i="2"/>
  <c r="P14" i="2"/>
  <c r="Q14" i="2"/>
  <c r="S14" i="2"/>
  <c r="T14" i="2"/>
  <c r="I13" i="2"/>
  <c r="O13" i="2"/>
  <c r="P13" i="2"/>
  <c r="Q13" i="2"/>
  <c r="S13" i="2"/>
  <c r="T13" i="2"/>
  <c r="I12" i="2"/>
  <c r="O12" i="2"/>
  <c r="P12" i="2"/>
  <c r="Q12" i="2"/>
  <c r="S12" i="2"/>
  <c r="T12" i="2"/>
  <c r="I11" i="2"/>
  <c r="O11" i="2"/>
  <c r="P11" i="2"/>
  <c r="Q11" i="2"/>
  <c r="S11" i="2"/>
  <c r="T11" i="2"/>
  <c r="I10" i="2"/>
  <c r="O10" i="2"/>
  <c r="P10" i="2"/>
  <c r="Q10" i="2"/>
  <c r="S10" i="2"/>
  <c r="T10" i="2"/>
  <c r="I9" i="2"/>
  <c r="O9" i="2"/>
  <c r="P9" i="2"/>
  <c r="Q9" i="2"/>
  <c r="S9" i="2"/>
  <c r="T9" i="2"/>
  <c r="I8" i="2"/>
  <c r="O8" i="2"/>
  <c r="P8" i="2"/>
  <c r="Q8" i="2"/>
  <c r="S8" i="2"/>
  <c r="T8" i="2"/>
  <c r="I7" i="2"/>
  <c r="O7" i="2"/>
  <c r="P7" i="2"/>
  <c r="Q7" i="2"/>
  <c r="S7" i="2"/>
  <c r="T7" i="2"/>
  <c r="I6" i="2"/>
  <c r="O6" i="2"/>
  <c r="P6" i="2"/>
  <c r="Q6" i="2"/>
  <c r="S6" i="2"/>
  <c r="T6" i="2"/>
  <c r="I5" i="2"/>
  <c r="O5" i="2"/>
  <c r="P5" i="2"/>
  <c r="Q5" i="2"/>
  <c r="S5" i="2"/>
  <c r="T5" i="2"/>
  <c r="I4" i="2"/>
  <c r="O4" i="2"/>
  <c r="P4" i="2"/>
  <c r="Q4" i="2"/>
  <c r="S4" i="2"/>
  <c r="T4" i="2"/>
  <c r="I3" i="2"/>
  <c r="O3" i="2"/>
  <c r="P3" i="2"/>
  <c r="Q3" i="2"/>
  <c r="S3" i="2"/>
  <c r="T3" i="2"/>
  <c r="I2" i="2"/>
  <c r="O2" i="2"/>
  <c r="P2" i="2"/>
  <c r="Q2" i="2"/>
  <c r="S2" i="2"/>
  <c r="T2" i="2"/>
  <c r="L27" i="15" l="1"/>
  <c r="M2" i="15" l="1"/>
  <c r="M3" i="15"/>
  <c r="M8" i="15"/>
  <c r="M9" i="15"/>
  <c r="M14" i="15"/>
  <c r="M15" i="15"/>
  <c r="M21" i="15"/>
  <c r="M22" i="15"/>
  <c r="M30" i="15"/>
  <c r="M31" i="15"/>
  <c r="M37" i="15"/>
  <c r="M38" i="15"/>
  <c r="M41" i="15"/>
  <c r="M42" i="15"/>
  <c r="M52" i="15"/>
  <c r="M53" i="15"/>
  <c r="M57" i="15"/>
  <c r="M58" i="15"/>
  <c r="M63" i="15"/>
  <c r="M64" i="15"/>
  <c r="M69" i="15"/>
  <c r="M70" i="15"/>
  <c r="M75" i="15"/>
  <c r="M76" i="15"/>
  <c r="M82" i="15"/>
  <c r="M83" i="15"/>
  <c r="M92" i="15"/>
  <c r="M93" i="15"/>
  <c r="L2" i="15"/>
  <c r="L3" i="15"/>
  <c r="L4" i="15"/>
  <c r="L5" i="15"/>
  <c r="L6" i="15"/>
  <c r="L7" i="15"/>
  <c r="L8" i="15"/>
  <c r="L9" i="15"/>
  <c r="L10" i="15"/>
  <c r="L11" i="15"/>
  <c r="L12" i="15"/>
  <c r="L13" i="15"/>
  <c r="L14" i="15"/>
  <c r="L15" i="15"/>
  <c r="L16" i="15"/>
  <c r="L17" i="15"/>
  <c r="L18" i="15"/>
  <c r="L19" i="15"/>
  <c r="L20" i="15"/>
  <c r="L21" i="15"/>
  <c r="L22" i="15"/>
  <c r="L23" i="15"/>
  <c r="L24" i="15"/>
  <c r="L25" i="15"/>
  <c r="L26"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I2" i="15"/>
  <c r="I3" i="15"/>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F2" i="15"/>
  <c r="P2" i="15" s="1"/>
  <c r="Q2" i="15" s="1"/>
  <c r="G3" i="15"/>
  <c r="F3" i="15" s="1"/>
  <c r="P3" i="15" s="1"/>
  <c r="Q3" i="15" s="1"/>
  <c r="F8" i="15"/>
  <c r="P8" i="15" s="1"/>
  <c r="Q8" i="15" s="1"/>
  <c r="F9" i="15"/>
  <c r="P9" i="15" s="1"/>
  <c r="Q9" i="15" s="1"/>
  <c r="F14" i="15"/>
  <c r="P14" i="15" s="1"/>
  <c r="Q14" i="15" s="1"/>
  <c r="F15" i="15"/>
  <c r="P15" i="15" s="1"/>
  <c r="Q15" i="15" s="1"/>
  <c r="F21" i="15"/>
  <c r="P21" i="15" s="1"/>
  <c r="Q21" i="15" s="1"/>
  <c r="F22" i="15"/>
  <c r="P22" i="15" s="1"/>
  <c r="Q22" i="15" s="1"/>
  <c r="F30" i="15"/>
  <c r="P30" i="15" s="1"/>
  <c r="Q30" i="15" s="1"/>
  <c r="F31" i="15"/>
  <c r="P31" i="15" s="1"/>
  <c r="Q31" i="15" s="1"/>
  <c r="F37" i="15"/>
  <c r="P37" i="15" s="1"/>
  <c r="Q37" i="15" s="1"/>
  <c r="F38" i="15"/>
  <c r="P38" i="15" s="1"/>
  <c r="Q38" i="15" s="1"/>
  <c r="F41" i="15"/>
  <c r="P41" i="15" s="1"/>
  <c r="Q41" i="15" s="1"/>
  <c r="F42" i="15"/>
  <c r="P42" i="15" s="1"/>
  <c r="Q42" i="15" s="1"/>
  <c r="F52" i="15"/>
  <c r="P52" i="15" s="1"/>
  <c r="Q52" i="15" s="1"/>
  <c r="F53" i="15"/>
  <c r="P53" i="15" s="1"/>
  <c r="Q53" i="15" s="1"/>
  <c r="F57" i="15"/>
  <c r="P57" i="15" s="1"/>
  <c r="Q57" i="15" s="1"/>
  <c r="F58" i="15"/>
  <c r="P58" i="15" s="1"/>
  <c r="Q58" i="15" s="1"/>
  <c r="F63" i="15"/>
  <c r="P63" i="15" s="1"/>
  <c r="Q63" i="15" s="1"/>
  <c r="F64" i="15"/>
  <c r="P64" i="15" s="1"/>
  <c r="Q64" i="15" s="1"/>
  <c r="F69" i="15"/>
  <c r="P69" i="15" s="1"/>
  <c r="Q69" i="15" s="1"/>
  <c r="F70" i="15"/>
  <c r="P70" i="15" s="1"/>
  <c r="Q70" i="15" s="1"/>
  <c r="F75" i="15"/>
  <c r="P75" i="15" s="1"/>
  <c r="Q75" i="15" s="1"/>
  <c r="F76" i="15"/>
  <c r="P76" i="15" s="1"/>
  <c r="Q76" i="15" s="1"/>
  <c r="F82" i="15"/>
  <c r="P82" i="15" s="1"/>
  <c r="Q82" i="15" s="1"/>
  <c r="F83" i="15"/>
  <c r="P83" i="15" s="1"/>
  <c r="Q83" i="15" s="1"/>
  <c r="F92" i="15"/>
  <c r="P92" i="15" s="1"/>
  <c r="Q92" i="15" s="1"/>
  <c r="F93" i="15"/>
  <c r="P93" i="15" s="1"/>
  <c r="Q93" i="15" s="1"/>
  <c r="K4" i="15"/>
  <c r="K5" i="15"/>
  <c r="K6" i="15"/>
  <c r="K7" i="15"/>
  <c r="K10" i="15"/>
  <c r="K11" i="15"/>
  <c r="K12" i="15"/>
  <c r="K13" i="15"/>
  <c r="K16" i="15"/>
  <c r="K17" i="15"/>
  <c r="K18" i="15"/>
  <c r="K19" i="15"/>
  <c r="K20" i="15"/>
  <c r="K23" i="15"/>
  <c r="K24" i="15"/>
  <c r="K25" i="15"/>
  <c r="K26" i="15"/>
  <c r="K27" i="15"/>
  <c r="K28" i="15"/>
  <c r="K29" i="15"/>
  <c r="K32" i="15"/>
  <c r="K33" i="15"/>
  <c r="K34" i="15"/>
  <c r="K35" i="15"/>
  <c r="K36" i="15"/>
  <c r="K39" i="15"/>
  <c r="K40" i="15"/>
  <c r="K43" i="15"/>
  <c r="K44" i="15"/>
  <c r="K45" i="15"/>
  <c r="K46" i="15"/>
  <c r="K47" i="15"/>
  <c r="K48" i="15"/>
  <c r="K49" i="15"/>
  <c r="K50" i="15"/>
  <c r="K51" i="15"/>
  <c r="K54" i="15"/>
  <c r="K55" i="15"/>
  <c r="K56" i="15"/>
  <c r="K59" i="15"/>
  <c r="K60" i="15"/>
  <c r="K61" i="15"/>
  <c r="K62" i="15"/>
  <c r="K65" i="15"/>
  <c r="K66" i="15"/>
  <c r="K67" i="15"/>
  <c r="K68" i="15"/>
  <c r="K71" i="15"/>
  <c r="K72" i="15"/>
  <c r="K73" i="15"/>
  <c r="K74" i="15"/>
  <c r="K77" i="15"/>
  <c r="K78" i="15"/>
  <c r="K79" i="15"/>
  <c r="K80" i="15"/>
  <c r="K81" i="15"/>
  <c r="K84" i="15"/>
  <c r="K85" i="15"/>
  <c r="K86" i="15"/>
  <c r="K87" i="15"/>
  <c r="K88" i="15"/>
  <c r="K89" i="15"/>
  <c r="K90" i="15"/>
  <c r="K91" i="15"/>
  <c r="K94" i="15"/>
  <c r="K95" i="15"/>
  <c r="K96" i="15"/>
  <c r="J4" i="15"/>
  <c r="J5" i="15"/>
  <c r="J6" i="15"/>
  <c r="J7" i="15"/>
  <c r="J10" i="15"/>
  <c r="J11" i="15"/>
  <c r="J12" i="15"/>
  <c r="J13" i="15"/>
  <c r="J16" i="15"/>
  <c r="J17" i="15"/>
  <c r="J18" i="15"/>
  <c r="J19" i="15"/>
  <c r="J20" i="15"/>
  <c r="J23" i="15"/>
  <c r="J24" i="15"/>
  <c r="J25" i="15"/>
  <c r="J26" i="15"/>
  <c r="J27" i="15"/>
  <c r="J28" i="15"/>
  <c r="J29" i="15"/>
  <c r="J32" i="15"/>
  <c r="J33" i="15"/>
  <c r="J34" i="15"/>
  <c r="J35" i="15"/>
  <c r="J36" i="15"/>
  <c r="J39" i="15"/>
  <c r="J40" i="15"/>
  <c r="J43" i="15"/>
  <c r="J44" i="15"/>
  <c r="J45" i="15"/>
  <c r="J46" i="15"/>
  <c r="J47" i="15"/>
  <c r="J48" i="15"/>
  <c r="J49" i="15"/>
  <c r="J50" i="15"/>
  <c r="J51" i="15"/>
  <c r="J54" i="15"/>
  <c r="J55" i="15"/>
  <c r="J56" i="15"/>
  <c r="J59" i="15"/>
  <c r="J60" i="15"/>
  <c r="J61" i="15"/>
  <c r="J62" i="15"/>
  <c r="J65" i="15"/>
  <c r="J66" i="15"/>
  <c r="J67" i="15"/>
  <c r="J68" i="15"/>
  <c r="J71" i="15"/>
  <c r="J72" i="15"/>
  <c r="J73" i="15"/>
  <c r="J74" i="15"/>
  <c r="J77" i="15"/>
  <c r="J78" i="15"/>
  <c r="J79" i="15"/>
  <c r="J80" i="15"/>
  <c r="J81" i="15"/>
  <c r="J84" i="15"/>
  <c r="J85" i="15"/>
  <c r="J86" i="15"/>
  <c r="J87" i="15"/>
  <c r="J88" i="15"/>
  <c r="J89" i="15"/>
  <c r="J90" i="15"/>
  <c r="J91" i="15"/>
  <c r="J94" i="15"/>
  <c r="J95" i="15"/>
  <c r="J96" i="15"/>
  <c r="D2" i="15"/>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H2" i="15"/>
  <c r="H3" i="15"/>
  <c r="H4" i="15"/>
  <c r="H5" i="15"/>
  <c r="H6" i="15"/>
  <c r="H7" i="15"/>
  <c r="H8" i="15"/>
  <c r="H9" i="15"/>
  <c r="H10" i="15"/>
  <c r="H11" i="15"/>
  <c r="H12" i="15"/>
  <c r="H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L3" i="3"/>
  <c r="M3" i="3"/>
  <c r="N3" i="3"/>
  <c r="R3" i="3"/>
  <c r="V3" i="3" s="1"/>
  <c r="R4" i="3"/>
  <c r="V4" i="3" s="1"/>
  <c r="R5" i="3"/>
  <c r="V5" i="3" s="1"/>
  <c r="R6" i="3"/>
  <c r="V6" i="3" s="1"/>
  <c r="R7" i="3"/>
  <c r="V7" i="3" s="1"/>
  <c r="R8" i="3"/>
  <c r="V8" i="3" s="1"/>
  <c r="R9" i="3"/>
  <c r="V9" i="3" s="1"/>
  <c r="R10" i="3"/>
  <c r="V10" i="3" s="1"/>
  <c r="R11" i="3"/>
  <c r="V11" i="3" s="1"/>
  <c r="R12" i="3"/>
  <c r="V12" i="3" s="1"/>
  <c r="R13" i="3"/>
  <c r="V13" i="3" s="1"/>
  <c r="R14" i="3"/>
  <c r="V14" i="3" s="1"/>
  <c r="R15" i="3"/>
  <c r="V15" i="3" s="1"/>
  <c r="R16" i="3"/>
  <c r="V16" i="3" s="1"/>
  <c r="S3" i="3"/>
  <c r="S4" i="3"/>
  <c r="S5" i="3"/>
  <c r="S6" i="3"/>
  <c r="S7" i="3"/>
  <c r="S8" i="3"/>
  <c r="S9" i="3"/>
  <c r="S10" i="3"/>
  <c r="S11" i="3"/>
  <c r="S12" i="3"/>
  <c r="S13" i="3"/>
  <c r="S14" i="3"/>
  <c r="S15" i="3"/>
  <c r="S16" i="3"/>
  <c r="T3" i="3"/>
  <c r="T4" i="3"/>
  <c r="T5" i="3"/>
  <c r="T6" i="3"/>
  <c r="T7" i="3"/>
  <c r="T8" i="3"/>
  <c r="T9" i="3"/>
  <c r="T10" i="3"/>
  <c r="T11" i="3"/>
  <c r="T12" i="3"/>
  <c r="T13" i="3"/>
  <c r="T14" i="3"/>
  <c r="T15" i="3"/>
  <c r="T16" i="3"/>
  <c r="G6" i="3"/>
  <c r="G7" i="3"/>
  <c r="G12" i="3"/>
  <c r="G4" i="3"/>
  <c r="G16" i="3"/>
  <c r="G15" i="3"/>
  <c r="G14" i="3"/>
  <c r="G13" i="3"/>
  <c r="G11" i="3"/>
  <c r="G10" i="3"/>
  <c r="G9" i="3"/>
  <c r="G8" i="3"/>
  <c r="G5" i="3"/>
  <c r="G3" i="3"/>
  <c r="H6" i="3"/>
  <c r="H7" i="3"/>
  <c r="H12" i="3"/>
  <c r="H4" i="3"/>
  <c r="H16" i="3"/>
  <c r="H15" i="3"/>
  <c r="H14" i="3"/>
  <c r="H13" i="3"/>
  <c r="H11" i="3"/>
  <c r="H10" i="3"/>
  <c r="H9" i="3"/>
  <c r="H8" i="3"/>
  <c r="H5" i="3"/>
  <c r="H3" i="3"/>
  <c r="I6" i="3"/>
  <c r="I7" i="3"/>
  <c r="I12" i="3"/>
  <c r="I4" i="3"/>
  <c r="I16" i="3"/>
  <c r="I15" i="3"/>
  <c r="I14" i="3"/>
  <c r="I13" i="3"/>
  <c r="I11" i="3"/>
  <c r="I10" i="3"/>
  <c r="I9" i="3"/>
  <c r="I8" i="3"/>
  <c r="I5" i="3"/>
  <c r="I3" i="3"/>
  <c r="M6" i="15"/>
  <c r="M5" i="15"/>
  <c r="M4" i="15"/>
  <c r="M7" i="15"/>
  <c r="J2" i="15"/>
  <c r="M11" i="15"/>
  <c r="M16" i="15"/>
  <c r="M17" i="15"/>
  <c r="M18" i="15"/>
  <c r="M19" i="15"/>
  <c r="M20" i="15"/>
  <c r="J14" i="15"/>
  <c r="K14" i="15"/>
  <c r="M23" i="15"/>
  <c r="M24" i="15"/>
  <c r="M25" i="15"/>
  <c r="M28" i="15"/>
  <c r="M32" i="15"/>
  <c r="M34" i="15"/>
  <c r="M36" i="15"/>
  <c r="M39" i="15"/>
  <c r="M40" i="15"/>
  <c r="J37" i="15"/>
  <c r="K37" i="15"/>
  <c r="M43" i="15"/>
  <c r="M44" i="15"/>
  <c r="M45" i="15"/>
  <c r="M46" i="15"/>
  <c r="M47" i="15"/>
  <c r="M48" i="15"/>
  <c r="M49" i="15"/>
  <c r="M50" i="15"/>
  <c r="M51" i="15"/>
  <c r="J41" i="15"/>
  <c r="M54" i="15"/>
  <c r="M55" i="15"/>
  <c r="M56" i="15"/>
  <c r="J52" i="15"/>
  <c r="K52" i="15"/>
  <c r="M59" i="15"/>
  <c r="M60" i="15"/>
  <c r="M61" i="15"/>
  <c r="M62" i="15"/>
  <c r="J57" i="15"/>
  <c r="K57" i="15"/>
  <c r="M65" i="15"/>
  <c r="M71" i="15"/>
  <c r="M72" i="15"/>
  <c r="M73" i="15"/>
  <c r="M74" i="15"/>
  <c r="J69" i="15"/>
  <c r="M77" i="15"/>
  <c r="M78" i="15"/>
  <c r="M79" i="15"/>
  <c r="M80" i="15"/>
  <c r="M81" i="15"/>
  <c r="J75" i="15"/>
  <c r="M84" i="15"/>
  <c r="M85" i="15"/>
  <c r="M86" i="15"/>
  <c r="M87" i="15"/>
  <c r="M88" i="15"/>
  <c r="M89" i="15"/>
  <c r="M90" i="15"/>
  <c r="M91" i="15"/>
  <c r="J82" i="15"/>
  <c r="M94" i="15"/>
  <c r="M95" i="15"/>
  <c r="M96" i="15"/>
  <c r="J92" i="15"/>
  <c r="M10" i="15"/>
  <c r="M12" i="15"/>
  <c r="M13" i="15"/>
  <c r="J8" i="15"/>
  <c r="K8" i="15"/>
  <c r="M26" i="15"/>
  <c r="M35" i="15"/>
  <c r="M66" i="15"/>
  <c r="M68" i="15"/>
  <c r="M67" i="15"/>
  <c r="J63" i="15"/>
  <c r="M33" i="15"/>
  <c r="J30" i="15"/>
  <c r="M29" i="15"/>
  <c r="M27" i="15"/>
  <c r="J21" i="15"/>
  <c r="K21" i="15"/>
  <c r="J3" i="15"/>
  <c r="AA297" i="3"/>
  <c r="AB297" i="3"/>
  <c r="AA296" i="3"/>
  <c r="AB296" i="3"/>
  <c r="AA295" i="3"/>
  <c r="AB295" i="3"/>
  <c r="AA294" i="3"/>
  <c r="AB294" i="3"/>
  <c r="AA293" i="3"/>
  <c r="AB293" i="3"/>
  <c r="AA292" i="3"/>
  <c r="AB292" i="3"/>
  <c r="AA291" i="3"/>
  <c r="AB291" i="3"/>
  <c r="AA290" i="3"/>
  <c r="AB290" i="3"/>
  <c r="AA289" i="3"/>
  <c r="AB289" i="3"/>
  <c r="AA288" i="3"/>
  <c r="AB288" i="3"/>
  <c r="AA287" i="3"/>
  <c r="AB287" i="3"/>
  <c r="AA286" i="3"/>
  <c r="AB286" i="3"/>
  <c r="AA285" i="3"/>
  <c r="AB285" i="3"/>
  <c r="AA284" i="3"/>
  <c r="AB284" i="3"/>
  <c r="AA283" i="3"/>
  <c r="AB283" i="3"/>
  <c r="AA282" i="3"/>
  <c r="AB282" i="3"/>
  <c r="AA281" i="3"/>
  <c r="AB281" i="3"/>
  <c r="AA280" i="3"/>
  <c r="AB280" i="3"/>
  <c r="AA279" i="3"/>
  <c r="AB279" i="3"/>
  <c r="AA278" i="3"/>
  <c r="AB278" i="3"/>
  <c r="AA277" i="3"/>
  <c r="AB277" i="3"/>
  <c r="AA276" i="3"/>
  <c r="AB276" i="3"/>
  <c r="AA275" i="3"/>
  <c r="AB275" i="3"/>
  <c r="AA274" i="3"/>
  <c r="AB274" i="3"/>
  <c r="AA273" i="3"/>
  <c r="AB273" i="3"/>
  <c r="AA272" i="3"/>
  <c r="AB272" i="3"/>
  <c r="AA271" i="3"/>
  <c r="AB271" i="3"/>
  <c r="AA270" i="3"/>
  <c r="AB270" i="3"/>
  <c r="AA269" i="3"/>
  <c r="AB269" i="3"/>
  <c r="AA268" i="3"/>
  <c r="AB268" i="3"/>
  <c r="AA267" i="3"/>
  <c r="AB267" i="3"/>
  <c r="AA266" i="3"/>
  <c r="AB266" i="3"/>
  <c r="AA265" i="3"/>
  <c r="AB265" i="3"/>
  <c r="AA264" i="3"/>
  <c r="AB264" i="3"/>
  <c r="AA263" i="3"/>
  <c r="AB263" i="3"/>
  <c r="AA262" i="3"/>
  <c r="AB262" i="3"/>
  <c r="AA261" i="3"/>
  <c r="AB261" i="3"/>
  <c r="AA260" i="3"/>
  <c r="AB260" i="3"/>
  <c r="AA259" i="3"/>
  <c r="AB259" i="3"/>
  <c r="AA258" i="3"/>
  <c r="AB258" i="3"/>
  <c r="AA257" i="3"/>
  <c r="AB257" i="3"/>
  <c r="AA256" i="3"/>
  <c r="AB256" i="3"/>
  <c r="AA255" i="3"/>
  <c r="AB255" i="3"/>
  <c r="AA254" i="3"/>
  <c r="AB254" i="3"/>
  <c r="AA253" i="3"/>
  <c r="AB253" i="3"/>
  <c r="AA252" i="3"/>
  <c r="AB252" i="3"/>
  <c r="AA251" i="3"/>
  <c r="AB251" i="3"/>
  <c r="AA250" i="3"/>
  <c r="AB250" i="3"/>
  <c r="AA249" i="3"/>
  <c r="AB249" i="3"/>
  <c r="AA248" i="3"/>
  <c r="AB248" i="3"/>
  <c r="AA247" i="3"/>
  <c r="AB247" i="3"/>
  <c r="AA246" i="3"/>
  <c r="AB246" i="3"/>
  <c r="AA245" i="3"/>
  <c r="AB245" i="3"/>
  <c r="AA244" i="3"/>
  <c r="AB244" i="3"/>
  <c r="AA243" i="3"/>
  <c r="AB243" i="3"/>
  <c r="AA242" i="3"/>
  <c r="AB242" i="3"/>
  <c r="AA241" i="3"/>
  <c r="AB241" i="3"/>
  <c r="AA240" i="3"/>
  <c r="AB240" i="3"/>
  <c r="AA239" i="3"/>
  <c r="AB239" i="3"/>
  <c r="AA238" i="3"/>
  <c r="AB238" i="3"/>
  <c r="AA237" i="3"/>
  <c r="AB237" i="3"/>
  <c r="AA236" i="3"/>
  <c r="AB236" i="3"/>
  <c r="AA235" i="3"/>
  <c r="AB235" i="3"/>
  <c r="AA234" i="3"/>
  <c r="AB234" i="3"/>
  <c r="AA233" i="3"/>
  <c r="AB233" i="3"/>
  <c r="AA232" i="3"/>
  <c r="AB232" i="3"/>
  <c r="AA231" i="3"/>
  <c r="AB231" i="3"/>
  <c r="AA230" i="3"/>
  <c r="AB230" i="3"/>
  <c r="AA229" i="3"/>
  <c r="AB229" i="3"/>
  <c r="AA228" i="3"/>
  <c r="AB228" i="3"/>
  <c r="AA227" i="3"/>
  <c r="AB227" i="3"/>
  <c r="AA226" i="3"/>
  <c r="AB226" i="3"/>
  <c r="AA225" i="3"/>
  <c r="AB225" i="3"/>
  <c r="AA224" i="3"/>
  <c r="AB224" i="3"/>
  <c r="AA223" i="3"/>
  <c r="AB223" i="3"/>
  <c r="AA222" i="3"/>
  <c r="AB222" i="3"/>
  <c r="AA221" i="3"/>
  <c r="AB221" i="3"/>
  <c r="AA220" i="3"/>
  <c r="AB220" i="3"/>
  <c r="AA219" i="3"/>
  <c r="AB219" i="3"/>
  <c r="AA218" i="3"/>
  <c r="AB218" i="3"/>
  <c r="AA217" i="3"/>
  <c r="AB217" i="3"/>
  <c r="AA216" i="3"/>
  <c r="AB216" i="3"/>
  <c r="AA215" i="3"/>
  <c r="AB215" i="3"/>
  <c r="AA214" i="3"/>
  <c r="AB214" i="3"/>
  <c r="AA213" i="3"/>
  <c r="AB213" i="3"/>
  <c r="AA212" i="3"/>
  <c r="AB212" i="3"/>
  <c r="AA211" i="3"/>
  <c r="AB211" i="3"/>
  <c r="AA210" i="3"/>
  <c r="AB210" i="3"/>
  <c r="AA209" i="3"/>
  <c r="AB209" i="3"/>
  <c r="AA208" i="3"/>
  <c r="AB208" i="3"/>
  <c r="AA207" i="3"/>
  <c r="AB207" i="3"/>
  <c r="AA206" i="3"/>
  <c r="AB206" i="3"/>
  <c r="AA205" i="3"/>
  <c r="AB205" i="3"/>
  <c r="AA204" i="3"/>
  <c r="AB204" i="3"/>
  <c r="AA203" i="3"/>
  <c r="AB203" i="3"/>
  <c r="AA202" i="3"/>
  <c r="AB202" i="3"/>
  <c r="AA201" i="3"/>
  <c r="AB201" i="3"/>
  <c r="AA200" i="3"/>
  <c r="AB200" i="3"/>
  <c r="AA199" i="3"/>
  <c r="AB199" i="3"/>
  <c r="AA198" i="3"/>
  <c r="AB198" i="3"/>
  <c r="AA197" i="3"/>
  <c r="AB197" i="3"/>
  <c r="AA196" i="3"/>
  <c r="AB196" i="3"/>
  <c r="AA195" i="3"/>
  <c r="AB195" i="3"/>
  <c r="AA194" i="3"/>
  <c r="AB194" i="3"/>
  <c r="AA193" i="3"/>
  <c r="AB193" i="3"/>
  <c r="AA192" i="3"/>
  <c r="AB192" i="3"/>
  <c r="AA191" i="3"/>
  <c r="AB191" i="3"/>
  <c r="AA190" i="3"/>
  <c r="AB190" i="3"/>
  <c r="AA189" i="3"/>
  <c r="AB189" i="3"/>
  <c r="AA188" i="3"/>
  <c r="AB188" i="3"/>
  <c r="AA187" i="3"/>
  <c r="AB187" i="3"/>
  <c r="AA186" i="3"/>
  <c r="AB186" i="3"/>
  <c r="AA185" i="3"/>
  <c r="AB185" i="3"/>
  <c r="AA184" i="3"/>
  <c r="AB184" i="3"/>
  <c r="AA183" i="3"/>
  <c r="AB183" i="3"/>
  <c r="AA182" i="3"/>
  <c r="AB182" i="3"/>
  <c r="AA181" i="3"/>
  <c r="AB181" i="3"/>
  <c r="AA180" i="3"/>
  <c r="AB180" i="3"/>
  <c r="AA179" i="3"/>
  <c r="AB179" i="3"/>
  <c r="AA178" i="3"/>
  <c r="AB178" i="3"/>
  <c r="AA177" i="3"/>
  <c r="AB177" i="3"/>
  <c r="AA176" i="3"/>
  <c r="AB176" i="3"/>
  <c r="AA175" i="3"/>
  <c r="AB175" i="3"/>
  <c r="AA174" i="3"/>
  <c r="AB174" i="3"/>
  <c r="AA173" i="3"/>
  <c r="AB173" i="3"/>
  <c r="AA172" i="3"/>
  <c r="AB172" i="3"/>
  <c r="AA171" i="3"/>
  <c r="AB171" i="3"/>
  <c r="AA170" i="3"/>
  <c r="AB170" i="3"/>
  <c r="AA169" i="3"/>
  <c r="AB169" i="3"/>
  <c r="AA168" i="3"/>
  <c r="AB168" i="3"/>
  <c r="AA167" i="3"/>
  <c r="AB167" i="3"/>
  <c r="AA166" i="3"/>
  <c r="AB166" i="3"/>
  <c r="AA165" i="3"/>
  <c r="AB165" i="3"/>
  <c r="AA164" i="3"/>
  <c r="AB164" i="3"/>
  <c r="AA163" i="3"/>
  <c r="AB163" i="3"/>
  <c r="AA162" i="3"/>
  <c r="AB162" i="3"/>
  <c r="AA161" i="3"/>
  <c r="AB161" i="3"/>
  <c r="AA160" i="3"/>
  <c r="AB160" i="3"/>
  <c r="AA159" i="3"/>
  <c r="AB159" i="3"/>
  <c r="AA158" i="3"/>
  <c r="AB158" i="3"/>
  <c r="AA157" i="3"/>
  <c r="AB157" i="3"/>
  <c r="AA156" i="3"/>
  <c r="AB156" i="3"/>
  <c r="AA155" i="3"/>
  <c r="AB155" i="3"/>
  <c r="AA154" i="3"/>
  <c r="AB154" i="3"/>
  <c r="AA153" i="3"/>
  <c r="AB153" i="3"/>
  <c r="AA152" i="3"/>
  <c r="AB152" i="3"/>
  <c r="AA151" i="3"/>
  <c r="AB151" i="3"/>
  <c r="AA150" i="3"/>
  <c r="AB150" i="3"/>
  <c r="AA149" i="3"/>
  <c r="AB149" i="3"/>
  <c r="AA148" i="3"/>
  <c r="AB148" i="3"/>
  <c r="AA147" i="3"/>
  <c r="AB147" i="3"/>
  <c r="AA146" i="3"/>
  <c r="AB146" i="3"/>
  <c r="AA145" i="3"/>
  <c r="AB145" i="3"/>
  <c r="AA144" i="3"/>
  <c r="AB144" i="3"/>
  <c r="AA143" i="3"/>
  <c r="AB143" i="3"/>
  <c r="AA142" i="3"/>
  <c r="AB142" i="3"/>
  <c r="AA141" i="3"/>
  <c r="AB141" i="3"/>
  <c r="AA140" i="3"/>
  <c r="AB140" i="3"/>
  <c r="AA139" i="3"/>
  <c r="AB139" i="3"/>
  <c r="AA138" i="3"/>
  <c r="AB138" i="3"/>
  <c r="AA137" i="3"/>
  <c r="AB137" i="3"/>
  <c r="AA136" i="3"/>
  <c r="AB136" i="3"/>
  <c r="AA135" i="3"/>
  <c r="AB135" i="3"/>
  <c r="AA134" i="3"/>
  <c r="AB134" i="3"/>
  <c r="AA133" i="3"/>
  <c r="AB133" i="3"/>
  <c r="AA132" i="3"/>
  <c r="AB132" i="3"/>
  <c r="AA131" i="3"/>
  <c r="AB131" i="3"/>
  <c r="AA130" i="3"/>
  <c r="AB130" i="3"/>
  <c r="AA129" i="3"/>
  <c r="AB129" i="3"/>
  <c r="AA128" i="3"/>
  <c r="AB128" i="3"/>
  <c r="AA127" i="3"/>
  <c r="AB127" i="3"/>
  <c r="AA126" i="3"/>
  <c r="AB126" i="3"/>
  <c r="AA125" i="3"/>
  <c r="AB125" i="3"/>
  <c r="AA124" i="3"/>
  <c r="AB124" i="3"/>
  <c r="AA123" i="3"/>
  <c r="AB123" i="3"/>
  <c r="AA122" i="3"/>
  <c r="AB122" i="3"/>
  <c r="AA121" i="3"/>
  <c r="AB121" i="3"/>
  <c r="AA120" i="3"/>
  <c r="AB120" i="3"/>
  <c r="AA119" i="3"/>
  <c r="AB119" i="3"/>
  <c r="AA118" i="3"/>
  <c r="AB118" i="3"/>
  <c r="AA117" i="3"/>
  <c r="AB117" i="3"/>
  <c r="AA116" i="3"/>
  <c r="AB116" i="3"/>
  <c r="AA115" i="3"/>
  <c r="AB115" i="3"/>
  <c r="AA114" i="3"/>
  <c r="AB114" i="3"/>
  <c r="AA113" i="3"/>
  <c r="AB113" i="3"/>
  <c r="AA112" i="3"/>
  <c r="AB112" i="3"/>
  <c r="AA111" i="3"/>
  <c r="AB111" i="3"/>
  <c r="AA110" i="3"/>
  <c r="AB110" i="3"/>
  <c r="AA109" i="3"/>
  <c r="AB109" i="3"/>
  <c r="AA108" i="3"/>
  <c r="AB108" i="3"/>
  <c r="AA107" i="3"/>
  <c r="AB107" i="3"/>
  <c r="AA106" i="3"/>
  <c r="AB106" i="3"/>
  <c r="AA105" i="3"/>
  <c r="AB105" i="3"/>
  <c r="AA104" i="3"/>
  <c r="AB104" i="3"/>
  <c r="AA103" i="3"/>
  <c r="AB103" i="3"/>
  <c r="AA102" i="3"/>
  <c r="AB102" i="3"/>
  <c r="AA101" i="3"/>
  <c r="AB101" i="3"/>
  <c r="AA100" i="3"/>
  <c r="AB100" i="3"/>
  <c r="AA99" i="3"/>
  <c r="AB99" i="3"/>
  <c r="AA98" i="3"/>
  <c r="AB98" i="3"/>
  <c r="AA97" i="3"/>
  <c r="AB97" i="3"/>
  <c r="AA96" i="3"/>
  <c r="AB96" i="3"/>
  <c r="AA95" i="3"/>
  <c r="AB95" i="3"/>
  <c r="AA94" i="3"/>
  <c r="AB94" i="3"/>
  <c r="AA93" i="3"/>
  <c r="AB93" i="3"/>
  <c r="AA92" i="3"/>
  <c r="AB92" i="3"/>
  <c r="AA91" i="3"/>
  <c r="AB91" i="3"/>
  <c r="AA90" i="3"/>
  <c r="AB90" i="3"/>
  <c r="AA89" i="3"/>
  <c r="AB89" i="3"/>
  <c r="AA88" i="3"/>
  <c r="AB88" i="3"/>
  <c r="AA87" i="3"/>
  <c r="AB87" i="3"/>
  <c r="AA86" i="3"/>
  <c r="AB86" i="3"/>
  <c r="AA85" i="3"/>
  <c r="AB85" i="3"/>
  <c r="AA84" i="3"/>
  <c r="AB84" i="3"/>
  <c r="AA83" i="3"/>
  <c r="AB83" i="3"/>
  <c r="AA82" i="3"/>
  <c r="AB82" i="3"/>
  <c r="AA81" i="3"/>
  <c r="AB81" i="3"/>
  <c r="AA80" i="3"/>
  <c r="AB80" i="3"/>
  <c r="AA79" i="3"/>
  <c r="AB79" i="3"/>
  <c r="AA78" i="3"/>
  <c r="AB78" i="3"/>
  <c r="AA77" i="3"/>
  <c r="AB77" i="3"/>
  <c r="AA76" i="3"/>
  <c r="AB76" i="3"/>
  <c r="AA75" i="3"/>
  <c r="AB75" i="3"/>
  <c r="AA74" i="3"/>
  <c r="AB74" i="3"/>
  <c r="AA73" i="3"/>
  <c r="AB73" i="3"/>
  <c r="AA72" i="3"/>
  <c r="AB72" i="3"/>
  <c r="AA71" i="3"/>
  <c r="AB71" i="3"/>
  <c r="AA70" i="3"/>
  <c r="AB70" i="3"/>
  <c r="AA69" i="3"/>
  <c r="AB69" i="3"/>
  <c r="AA68" i="3"/>
  <c r="AB68" i="3"/>
  <c r="AA67" i="3"/>
  <c r="AB67" i="3"/>
  <c r="AA66" i="3"/>
  <c r="AB66" i="3"/>
  <c r="AA65" i="3"/>
  <c r="AB65" i="3"/>
  <c r="AA64" i="3"/>
  <c r="AB64" i="3"/>
  <c r="AA63" i="3"/>
  <c r="AB63" i="3"/>
  <c r="AA62" i="3"/>
  <c r="AB62" i="3"/>
  <c r="AA61" i="3"/>
  <c r="AB61" i="3"/>
  <c r="AA60" i="3"/>
  <c r="AB60" i="3"/>
  <c r="AA59" i="3"/>
  <c r="AB59" i="3"/>
  <c r="AA58" i="3"/>
  <c r="AB58" i="3"/>
  <c r="AA57" i="3"/>
  <c r="AB57" i="3"/>
  <c r="AA56" i="3"/>
  <c r="AB56" i="3"/>
  <c r="AA55" i="3"/>
  <c r="AB55" i="3"/>
  <c r="AA54" i="3"/>
  <c r="AB54" i="3"/>
  <c r="AA53" i="3"/>
  <c r="AB53" i="3"/>
  <c r="AA52" i="3"/>
  <c r="AB52" i="3"/>
  <c r="AA51" i="3"/>
  <c r="AB51" i="3"/>
  <c r="AA50" i="3"/>
  <c r="AB50" i="3"/>
  <c r="AA49" i="3"/>
  <c r="AB49" i="3"/>
  <c r="AA48" i="3"/>
  <c r="AB48" i="3"/>
  <c r="AA47" i="3"/>
  <c r="AB47" i="3"/>
  <c r="AA46" i="3"/>
  <c r="AB46" i="3"/>
  <c r="AA45" i="3"/>
  <c r="AB45" i="3"/>
  <c r="AA44" i="3"/>
  <c r="AB44" i="3"/>
  <c r="AA43" i="3"/>
  <c r="AB43" i="3"/>
  <c r="AA42" i="3"/>
  <c r="AB42" i="3"/>
  <c r="AA41" i="3"/>
  <c r="AB41" i="3"/>
  <c r="AA40" i="3"/>
  <c r="AB40" i="3"/>
  <c r="AA39" i="3"/>
  <c r="AB39" i="3"/>
  <c r="AA38" i="3"/>
  <c r="AB38" i="3"/>
  <c r="AA37" i="3"/>
  <c r="AB37" i="3"/>
  <c r="AA36" i="3"/>
  <c r="AB36" i="3"/>
  <c r="AA35" i="3"/>
  <c r="AB35" i="3"/>
  <c r="AA34" i="3"/>
  <c r="AB34" i="3"/>
  <c r="AA33" i="3"/>
  <c r="AB33" i="3"/>
  <c r="AA32" i="3"/>
  <c r="AB32" i="3"/>
  <c r="AA31" i="3"/>
  <c r="AB31" i="3"/>
  <c r="AA30" i="3"/>
  <c r="AB30" i="3"/>
  <c r="AA29" i="3"/>
  <c r="AB29" i="3"/>
  <c r="AA28" i="3"/>
  <c r="AB28" i="3"/>
  <c r="AA27" i="3"/>
  <c r="AB27" i="3"/>
  <c r="AA26" i="3"/>
  <c r="AB26" i="3"/>
  <c r="AA25" i="3"/>
  <c r="AB25" i="3"/>
  <c r="AA24" i="3"/>
  <c r="AB24" i="3"/>
  <c r="AA23" i="3"/>
  <c r="AB23" i="3"/>
  <c r="AA22" i="3"/>
  <c r="AB22" i="3"/>
  <c r="AA21" i="3"/>
  <c r="AB21" i="3"/>
  <c r="AA20" i="3"/>
  <c r="AB20" i="3"/>
  <c r="AA19" i="3"/>
  <c r="AB19" i="3"/>
  <c r="AA18" i="3"/>
  <c r="AB18" i="3"/>
  <c r="AA17" i="3"/>
  <c r="AB17" i="3"/>
  <c r="AA16" i="3"/>
  <c r="AB16" i="3"/>
  <c r="AA15" i="3"/>
  <c r="AB15" i="3"/>
  <c r="AA14" i="3"/>
  <c r="AB14" i="3"/>
  <c r="AA13" i="3"/>
  <c r="AB13" i="3"/>
  <c r="AA12" i="3"/>
  <c r="AB12" i="3"/>
  <c r="AA11" i="3"/>
  <c r="AB11" i="3"/>
  <c r="AA10" i="3"/>
  <c r="AB10" i="3"/>
  <c r="AA9" i="3"/>
  <c r="AB9" i="3"/>
  <c r="AA8" i="3"/>
  <c r="AB8" i="3"/>
  <c r="AA7" i="3"/>
  <c r="AB7" i="3"/>
  <c r="AA6" i="3"/>
  <c r="AB6" i="3"/>
  <c r="AA5" i="3"/>
  <c r="AB5" i="3"/>
  <c r="AA4" i="3"/>
  <c r="AB4" i="3"/>
  <c r="AA3" i="3"/>
  <c r="AB3" i="3"/>
  <c r="G1" i="5"/>
  <c r="H1" i="5"/>
  <c r="I1" i="5"/>
  <c r="C1" i="5"/>
  <c r="K22" i="15" l="1"/>
  <c r="K63" i="15"/>
  <c r="K92" i="15"/>
  <c r="K69" i="15"/>
  <c r="K41" i="15"/>
  <c r="K2" i="15"/>
  <c r="K30" i="15"/>
  <c r="K82" i="15"/>
  <c r="K75" i="15"/>
  <c r="J70" i="15"/>
  <c r="J58" i="15"/>
  <c r="J42" i="15"/>
  <c r="J38" i="15"/>
  <c r="J22" i="15"/>
  <c r="K93" i="15"/>
  <c r="K53" i="15"/>
  <c r="K9" i="15"/>
  <c r="J93" i="15"/>
  <c r="J53" i="15"/>
  <c r="J9" i="15"/>
  <c r="K76" i="15"/>
  <c r="K64" i="15"/>
  <c r="J76" i="15"/>
  <c r="J64" i="15"/>
  <c r="K83" i="15"/>
  <c r="K31" i="15"/>
  <c r="K15" i="15"/>
  <c r="K3" i="15"/>
  <c r="J83" i="15"/>
  <c r="J31" i="15"/>
  <c r="J15" i="15"/>
  <c r="K70" i="15"/>
  <c r="K58" i="15"/>
  <c r="K42" i="15"/>
  <c r="K38" i="15"/>
  <c r="F12" i="15"/>
  <c r="P12" i="15" s="1"/>
  <c r="Q12" i="15" s="1"/>
  <c r="F88" i="15"/>
  <c r="P88" i="15" s="1"/>
  <c r="Q88" i="15" s="1"/>
  <c r="F68" i="15"/>
  <c r="P68" i="15" s="1"/>
  <c r="Q68" i="15" s="1"/>
  <c r="F44" i="15"/>
  <c r="P44" i="15" s="1"/>
  <c r="Q44" i="15" s="1"/>
  <c r="F32" i="15"/>
  <c r="P32" i="15" s="1"/>
  <c r="Q32" i="15" s="1"/>
  <c r="F20" i="15"/>
  <c r="P20" i="15" s="1"/>
  <c r="Q20" i="15" s="1"/>
  <c r="F4" i="15"/>
  <c r="P4" i="15" s="1"/>
  <c r="Q4" i="15" s="1"/>
  <c r="F95" i="15"/>
  <c r="P95" i="15" s="1"/>
  <c r="Q95" i="15" s="1"/>
  <c r="F91" i="15"/>
  <c r="P91" i="15" s="1"/>
  <c r="Q91" i="15" s="1"/>
  <c r="F87" i="15"/>
  <c r="P87" i="15" s="1"/>
  <c r="Q87" i="15" s="1"/>
  <c r="F79" i="15"/>
  <c r="P79" i="15" s="1"/>
  <c r="Q79" i="15" s="1"/>
  <c r="F71" i="15"/>
  <c r="P71" i="15" s="1"/>
  <c r="Q71" i="15" s="1"/>
  <c r="F67" i="15"/>
  <c r="P67" i="15" s="1"/>
  <c r="Q67" i="15" s="1"/>
  <c r="F59" i="15"/>
  <c r="P59" i="15" s="1"/>
  <c r="Q59" i="15" s="1"/>
  <c r="F55" i="15"/>
  <c r="P55" i="15" s="1"/>
  <c r="Q55" i="15" s="1"/>
  <c r="F51" i="15"/>
  <c r="P51" i="15" s="1"/>
  <c r="Q51" i="15" s="1"/>
  <c r="F47" i="15"/>
  <c r="P47" i="15" s="1"/>
  <c r="Q47" i="15" s="1"/>
  <c r="F43" i="15"/>
  <c r="P43" i="15" s="1"/>
  <c r="Q43" i="15" s="1"/>
  <c r="F39" i="15"/>
  <c r="P39" i="15" s="1"/>
  <c r="Q39" i="15" s="1"/>
  <c r="F35" i="15"/>
  <c r="P35" i="15" s="1"/>
  <c r="Q35" i="15" s="1"/>
  <c r="F27" i="15"/>
  <c r="P27" i="15" s="1"/>
  <c r="Q27" i="15" s="1"/>
  <c r="F23" i="15"/>
  <c r="P23" i="15" s="1"/>
  <c r="Q23" i="15" s="1"/>
  <c r="F19" i="15"/>
  <c r="P19" i="15" s="1"/>
  <c r="Q19" i="15" s="1"/>
  <c r="F11" i="15"/>
  <c r="P11" i="15" s="1"/>
  <c r="Q11" i="15" s="1"/>
  <c r="F7" i="15"/>
  <c r="P7" i="15" s="1"/>
  <c r="Q7" i="15" s="1"/>
  <c r="F96" i="15"/>
  <c r="P96" i="15" s="1"/>
  <c r="Q96" i="15" s="1"/>
  <c r="F84" i="15"/>
  <c r="P84" i="15" s="1"/>
  <c r="Q84" i="15" s="1"/>
  <c r="F72" i="15"/>
  <c r="P72" i="15" s="1"/>
  <c r="Q72" i="15" s="1"/>
  <c r="F56" i="15"/>
  <c r="P56" i="15" s="1"/>
  <c r="Q56" i="15" s="1"/>
  <c r="F40" i="15"/>
  <c r="P40" i="15" s="1"/>
  <c r="Q40" i="15" s="1"/>
  <c r="F28" i="15"/>
  <c r="P28" i="15" s="1"/>
  <c r="Q28" i="15" s="1"/>
  <c r="F16" i="15"/>
  <c r="P16" i="15" s="1"/>
  <c r="Q16" i="15" s="1"/>
  <c r="F94" i="15"/>
  <c r="P94" i="15" s="1"/>
  <c r="Q94" i="15" s="1"/>
  <c r="F90" i="15"/>
  <c r="P90" i="15" s="1"/>
  <c r="Q90" i="15" s="1"/>
  <c r="F86" i="15"/>
  <c r="P86" i="15" s="1"/>
  <c r="Q86" i="15" s="1"/>
  <c r="F78" i="15"/>
  <c r="P78" i="15" s="1"/>
  <c r="Q78" i="15" s="1"/>
  <c r="F74" i="15"/>
  <c r="P74" i="15" s="1"/>
  <c r="Q74" i="15" s="1"/>
  <c r="F66" i="15"/>
  <c r="P66" i="15" s="1"/>
  <c r="Q66" i="15" s="1"/>
  <c r="F62" i="15"/>
  <c r="P62" i="15" s="1"/>
  <c r="Q62" i="15" s="1"/>
  <c r="F54" i="15"/>
  <c r="P54" i="15" s="1"/>
  <c r="Q54" i="15" s="1"/>
  <c r="F50" i="15"/>
  <c r="P50" i="15" s="1"/>
  <c r="Q50" i="15" s="1"/>
  <c r="F46" i="15"/>
  <c r="P46" i="15" s="1"/>
  <c r="Q46" i="15" s="1"/>
  <c r="F34" i="15"/>
  <c r="P34" i="15" s="1"/>
  <c r="Q34" i="15" s="1"/>
  <c r="F26" i="15"/>
  <c r="P26" i="15" s="1"/>
  <c r="Q26" i="15" s="1"/>
  <c r="F18" i="15"/>
  <c r="P18" i="15" s="1"/>
  <c r="Q18" i="15" s="1"/>
  <c r="F10" i="15"/>
  <c r="P10" i="15" s="1"/>
  <c r="Q10" i="15" s="1"/>
  <c r="F6" i="15"/>
  <c r="P6" i="15" s="1"/>
  <c r="Q6" i="15" s="1"/>
  <c r="F5" i="15"/>
  <c r="P5" i="15" s="1"/>
  <c r="Q5" i="15" s="1"/>
  <c r="F80" i="15"/>
  <c r="P80" i="15" s="1"/>
  <c r="Q80" i="15" s="1"/>
  <c r="F60" i="15"/>
  <c r="P60" i="15" s="1"/>
  <c r="Q60" i="15" s="1"/>
  <c r="F48" i="15"/>
  <c r="P48" i="15" s="1"/>
  <c r="Q48" i="15" s="1"/>
  <c r="F36" i="15"/>
  <c r="P36" i="15" s="1"/>
  <c r="Q36" i="15" s="1"/>
  <c r="F24" i="15"/>
  <c r="P24" i="15" s="1"/>
  <c r="Q24" i="15" s="1"/>
  <c r="F89" i="15"/>
  <c r="P89" i="15" s="1"/>
  <c r="Q89" i="15" s="1"/>
  <c r="F85" i="15"/>
  <c r="P85" i="15" s="1"/>
  <c r="Q85" i="15" s="1"/>
  <c r="F81" i="15"/>
  <c r="P81" i="15" s="1"/>
  <c r="Q81" i="15" s="1"/>
  <c r="F77" i="15"/>
  <c r="P77" i="15" s="1"/>
  <c r="Q77" i="15" s="1"/>
  <c r="F73" i="15"/>
  <c r="P73" i="15" s="1"/>
  <c r="Q73" i="15" s="1"/>
  <c r="F65" i="15"/>
  <c r="P65" i="15" s="1"/>
  <c r="Q65" i="15" s="1"/>
  <c r="F61" i="15"/>
  <c r="P61" i="15" s="1"/>
  <c r="Q61" i="15" s="1"/>
  <c r="F49" i="15"/>
  <c r="P49" i="15" s="1"/>
  <c r="Q49" i="15" s="1"/>
  <c r="F45" i="15"/>
  <c r="P45" i="15" s="1"/>
  <c r="Q45" i="15" s="1"/>
  <c r="F33" i="15"/>
  <c r="P33" i="15" s="1"/>
  <c r="Q33" i="15" s="1"/>
  <c r="F29" i="15"/>
  <c r="P29" i="15" s="1"/>
  <c r="Q29" i="15" s="1"/>
  <c r="F25" i="15"/>
  <c r="P25" i="15" s="1"/>
  <c r="Q25" i="15" s="1"/>
  <c r="F17" i="15"/>
  <c r="P17" i="15" s="1"/>
  <c r="Q17" i="15" s="1"/>
  <c r="F13" i="15"/>
  <c r="P13" i="15" s="1"/>
  <c r="Q13" i="15" s="1"/>
</calcChain>
</file>

<file path=xl/sharedStrings.xml><?xml version="1.0" encoding="utf-8"?>
<sst xmlns="http://schemas.openxmlformats.org/spreadsheetml/2006/main" count="3739" uniqueCount="2026">
  <si>
    <t>Preparatory Steps:</t>
  </si>
  <si>
    <t>Additional notes</t>
  </si>
  <si>
    <t>i</t>
  </si>
  <si>
    <t>Run Get Sections flow</t>
  </si>
  <si>
    <t>only necessary if sections have been updated since last run</t>
  </si>
  <si>
    <t>ii</t>
  </si>
  <si>
    <t>Run Get Sections:Subsections Flow</t>
  </si>
  <si>
    <t>not necessary for new checklists (checklists that have already been run once will already have existing Section:Subsection relationships)</t>
  </si>
  <si>
    <t>iii</t>
  </si>
  <si>
    <t>Save document as YYMMDD_PC_FAP_Interim</t>
  </si>
  <si>
    <t>Process Run:</t>
  </si>
  <si>
    <t>Run Get P&amp;Cs flow with correct HTTPS filter</t>
  </si>
  <si>
    <t>Copy section guids from PI table to unique sections table, remove duplicates, and organize by order</t>
  </si>
  <si>
    <t>Copy subsection guids from PI table to unique subsections table, remove duplicates</t>
  </si>
  <si>
    <t>Copy subsection AND section guids from PI table and paste into Section:Subsection table, remove duplicates based on Title column</t>
  </si>
  <si>
    <t>Run Section:Subsection Flow</t>
  </si>
  <si>
    <t>run PQ flow</t>
  </si>
  <si>
    <t>add P&amp;C guids that didn't get retrieved from PQ flow run to the bottom of the table on Sheet "PQ"</t>
  </si>
  <si>
    <t>run build flow</t>
  </si>
  <si>
    <t>GUID</t>
  </si>
  <si>
    <t>Column1</t>
  </si>
  <si>
    <t>Number</t>
  </si>
  <si>
    <t>PGUID</t>
  </si>
  <si>
    <t>P</t>
  </si>
  <si>
    <t>CGUID</t>
  </si>
  <si>
    <t>C</t>
  </si>
  <si>
    <t>L</t>
  </si>
  <si>
    <t>LGUID</t>
  </si>
  <si>
    <t>MGUID</t>
  </si>
  <si>
    <t>M</t>
  </si>
  <si>
    <t>JG</t>
  </si>
  <si>
    <t>GG</t>
  </si>
  <si>
    <t>SGUID</t>
  </si>
  <si>
    <t>S</t>
  </si>
  <si>
    <t>Sbody</t>
  </si>
  <si>
    <t>Order</t>
  </si>
  <si>
    <t>SSGUID</t>
  </si>
  <si>
    <t>SS</t>
  </si>
  <si>
    <t>Ssbody</t>
  </si>
  <si>
    <t>Column2</t>
  </si>
  <si>
    <t>NA Exempt</t>
  </si>
  <si>
    <t>PHU</t>
  </si>
  <si>
    <t>justification</t>
  </si>
  <si>
    <t>5daR9wN7iqTSOfNZubjNDm</t>
  </si>
  <si>
    <t>G1</t>
  </si>
  <si>
    <t>4PfToMuI0tVWknFcO19tiI</t>
  </si>
  <si>
    <t>Il produttore informa i lavoratori in merito alla valutazione e al relativo campo di applicazione GRASP almeno due giorni lavorativi prima della data della valutazione.</t>
  </si>
  <si>
    <t>4TkA3K053g7gaDhDkDuHGP</t>
  </si>
  <si>
    <t xml:space="preserve">Il termine "informa" obbliga il produttore a includere dei riferimenti alle aree principali coperte dagli standard.
L'espressione "campo di applicazione del modulo aggiuntivo GRASP" obbliga il produttore a fornire ai lavoratori l'accesso o a ricordare loro come accedere alla politica sui diritti umani del produttore e/o alle linee guida interpretative nazionali. Tali requisiti riguardano altresì la manodopera subappaltata. Per le aziende agricole a conduzione familiare senza lavoratori assunti, “lavoratori” deve far riferimento ai principali membri della famiglia che lavorano nell’azienda.
Eccezione: per le valutazioni non annunciate, il presente P&amp;C dovrà essere considerato conforme.
</t>
  </si>
  <si>
    <t>oOfpsr1EZQ6CxCOIvBlFe</t>
  </si>
  <si>
    <t xml:space="preserve">il valutatore dovrà verificare le prove documentali e, laddove sia possibile condurre interviste, confrontare tali prove documentali con le testimonianze dei lavoratori e dei rappresentanti dei lavoratori.
</t>
  </si>
  <si>
    <t>538rGD6MQerNMNSCfcYCp7</t>
  </si>
  <si>
    <t>5TvyR0UgB0EOmnMkFaZftX</t>
  </si>
  <si>
    <t>1qADWk8X0Hyx4oiNlVbcwH</t>
  </si>
  <si>
    <t>G4</t>
  </si>
  <si>
    <t>5ENZaiOqq7tLU0hORsaYuz</t>
  </si>
  <si>
    <t xml:space="preserve">Sono state implementate azioni correttive efficaci per risolvere tutte le inadempienze dei Requisiti Maggiori e almeno una percentuale delle inadempienze dei Requisiti Minori rilevati durante l'autovalutazione/la valutazione interna del modulo aggiuntivo GRASP. </t>
  </si>
  <si>
    <t>3V7AMRflAYt0XyutnqIri9</t>
  </si>
  <si>
    <t>Prima o all'inizio della valutazione, sarà necessario documentare tutte le azioni correttive.
Il valutatore dovrà includere i commenti nel rapporto di valutazione laddove riscontri incongruenze tra la valutazione corrente e l'autovalutazione/la valutazione interna del modulo aggiuntivo GRASP.</t>
  </si>
  <si>
    <t xml:space="preserve">tutte le modifiche necessarie nell'ambito delle azioni correttive dovranno essere state implementate. 
La conformità è ottenuta quando non viene individuata alcuna non conformità durante l’autovalutazione/la valutazione interna del modulo aggiuntivo GRASP o se tutte le non conformità rilevate durante l’autovalutazione/la la valutazione interna del modulo aggiuntivo GRASP sono state risolte prima della valutazione dell’OdC.
</t>
  </si>
  <si>
    <t>1o4ipagm2j86vbWnQ1M7Gc</t>
  </si>
  <si>
    <t>5l7lQUJ4H5ofm7vyAhCQPQ</t>
  </si>
  <si>
    <t>G3</t>
  </si>
  <si>
    <t>5aTQsM5I6XdOuaUfKgJCE2</t>
  </si>
  <si>
    <t xml:space="preserve">Il produttore/gruppo di produttori completa almeno un'autovalutazione/una valutazione interna del modulo aggiuntivo GRASP all'anno. </t>
  </si>
  <si>
    <t>2t0EEnWGVWLnMDU2TktWAl</t>
  </si>
  <si>
    <t>Dovranno essere disponibili prove documentate relative allo svolgimento di un'autovalutazione/una valutazione interna del modulo aggiuntivo GRASP sotto la responsabilità del produttore/gruppo di produttori (l'autovalutazione o l'audit possono essere svolti da un soggetto diverso dal produttore). L'autovalutazione/valutazione interna del modulo aggiuntivo GRASP dovrà essere completata prima della valutazione esterna da parte dell'OdC e svolto nel periodo di massima presenza dei lavoratori in azienda, durante lo svolgimento di attività agricole. Per le aziende agricole a conduzione familiare senza lavoratori assunti, “lavoratori” deve far riferimento ai principali membri della famiglia che lavorano nell’azienda.</t>
  </si>
  <si>
    <t>5nISxpmIvwZJyExTIGOvlS</t>
  </si>
  <si>
    <t xml:space="preserve">Le autovalutazioni/valutazioni interne del modulo aggiuntivo GRASP dovranno includere tutti i P&amp;C applicabili, anche se le attività rilevanti vengono svolte da manodopera subappaltata/azienda subappaltatrice. La check-list dell'autovalutazione/della valutazione interna del modulo aggiuntivo GRASP dovrà includere i commenti delle prove osservate per tutti i P&amp;C risultati non applicabili e inadempienti.
</t>
  </si>
  <si>
    <t>7lTZOj0V0Ao8cJAdaJGgd5</t>
  </si>
  <si>
    <t>2CMiJVpd4Z92GuVArniewu</t>
  </si>
  <si>
    <t>G2</t>
  </si>
  <si>
    <t>3v4uNV1CAQAwCUozMu9KPq</t>
  </si>
  <si>
    <t>Il produttore presenta un registro per ciascun/tutti i lavoratori assunti e per quelli presenti il giorno della valutazione.</t>
  </si>
  <si>
    <t>6FP9A4L3N4CfzmAaBjg19c</t>
  </si>
  <si>
    <t>Il registro costituisce un semplice riferimento per il valutatore e non dovrà essere conservato. Al termine della valutazione, il valutatore restituirà il registro al produttore senza conservarne alcuna copia.
Il registro dovrà includere tutti i lavoratori dell'anno corrente (solare/stagionale) o come minimo quelli assunti dopo l'ultima valutazione. L'utilizzo di manodopera subappaltata, lavoro carcerario e/o manodopera familiare dovrà essere indicato chiaramente. Per le aziende agricole a conduzione familiare senza lavoratori assunti, “lavoratori” deve far riferimento ai principali membri della famiglia che lavorano nell’azienda.</t>
  </si>
  <si>
    <t xml:space="preserve">il registro dovrà contenere informazioni (eccetto quelle la cui inclusione è proibita per legge) sul tipo di contratto, lo stato migratorio, la data di nascita, la data di assunzione e di licenziamento, come applicabile. Il produttore dovrà fornire le prove della verifica di tutti i lavoratori presenti il giorno della valutazione.
</t>
  </si>
  <si>
    <t>7yA7XRnr1WZ1iZgqnC9ZCF</t>
  </si>
  <si>
    <t>4lVHcGLPT4btdMvIq4YwsF</t>
  </si>
  <si>
    <t>1DtFWIImb9ROE9KpP2DR4A</t>
  </si>
  <si>
    <t>09.04</t>
  </si>
  <si>
    <t>2krFusDS0ok7Y8KO6SbO2h</t>
  </si>
  <si>
    <t xml:space="preserve">Il personale di vigilanza è stato informato dei requisiti legali relativi all'età lavorativa e dell'efficace piano correttivo (laddove vengano individuati lavoratori di età inferiore a 18 anni impiegati in condizioni inadempienti). </t>
  </si>
  <si>
    <t>157k3yeHwTc8OWpLpj02ip</t>
  </si>
  <si>
    <t>L'espressione "personale di vigilanza" si riferisce a qualsiasi membro del personale in contatto con i lavoratori o con mansioni di vigilanza nel sito di produzione (ad es., capoturno, responsabile, supervisore della squadra, ecc.). In mancanza di personale simile, il produttore dovrà essere a conoscenza del criterio GRASP su questo argomento e dovrà disporre di un piano correttivo.
Dovrà essere disponibile un piano correttivo documentato per potenziali inadempienze di tutti i P&amp;C della presente sezione. In assenza di un piano correttivo, la conformità potrà essere ottenuta solo se non sono presenti lavoratori di età inferiore a 18 anni. Per l'Opzione 2 gruppo di produttori, in assenza di un piano correttivo, sarà possibile ottenere la conformità solo se tra i membri del gruppo di produttori non sono presenti aziende agricole a conduzione familiare e/o nessuno dei membri del gruppo di produttori impiega lavoratori minori di 18 anni.
Per le aziende agricole a conduzione familiare senza lavoratori assunti, “lavoratori” deve far riferimento ai principali membri della famiglia che lavorano nell’azienda.
Il piano correttivo dovrà includere per iscritto, come minimo, i dettagli relativi alle modalità di allontanamento e sostituzione dei bambini dal luogo di lavoro e i metodi con cui l'azienda si sta impegnando a impedire che ogni singolo bambino venga coinvolto in forme di lavoro infantile addirittura peggiori (inclusi lavori pericolosi, pratiche assimilabili alla schiavitù, reclutamento in conflitti armati, sfruttamento sessuale, traffico di manodopera e/o attività illecite).
In caso di inadempienze ai P&amp;C di questa sezione, sarà necessario fornire una soluzione immediata per i lavoratori minorenni o in età infantile (come l'allontanamento del luogo di lavoro). Per i lavoratori minori, oltre all'allontanamento, occorrerà fornire la garanzia di azioni correttive future (incluse nel piano) che assicurino l'accesso a condizioni lavorative e salariali adeguate, se applicabili. Ciò è valido anche per le aziende agricole a conduzione familiare.</t>
  </si>
  <si>
    <t xml:space="preserve">il piano e le azioni di follow-up dovranno essere documentati dal produttore e verificate dal valutatore. 
Per l'Opzione 2 gruppo di produttori, è possibile sviluppare il piano a livello del SGQ. 
Il valutatore dovrà verificare a livello del membro del gruppo di produttori che ciascun produttore sia consapevole e conosca il piano (ovvero il piano sia disponibile presso il sito di produzione e il personale sia stato formato). Dovrà essere richiesta la prova documentale del tipo di informazioni con relative prove della partecipazione del personale di vigilanza.
</t>
  </si>
  <si>
    <t>3Ff44zJMwGkTtn6xQrauV0</t>
  </si>
  <si>
    <t>2j6Ket1Nb7Mbvw9lA7fb04</t>
  </si>
  <si>
    <t>il piano e le azioni di follow-up dovranno essere documentati dal produttore e verificate dal valutatore. 
Per l'Opzione 2 gruppo di produttori, è possibile sviluppare il piano a livello del SGQ. 
Il valutatore dovrà verificare a livello del membro del gruppo di produttori che ciascun produttore sia consapevole e conosca il piano (ovvero il piano sia disponibile presso il sito di produzione e il personale sia stato formato). Dovrà essere richiesta la prova documentale del tipo di informazioni con relative prove della partecipazione del personale di vigilanza.</t>
  </si>
  <si>
    <t>2qCBkbLsGCA2vaZfEo70jl</t>
  </si>
  <si>
    <t>09.03</t>
  </si>
  <si>
    <t>3A96KCKLVlQEQ0ICZbTOW3</t>
  </si>
  <si>
    <t xml:space="preserve">Nelle aziende agricole a conduzione familiare, i bambini devono essere impiegati solo dal nucleo familiare ristretto in condizioni protette e che tutelino il loro diritto all'istruzione e la loro sicurezza. </t>
  </si>
  <si>
    <t>15iQLd0WEU80aMlYfduOLo</t>
  </si>
  <si>
    <t xml:space="preserve">L'espressione "condizioni protette e che tutelino il loro diritto all'istruzione e la loro sicurezza" viene definita come illustrato di seguito.
Gli individui di età inferiore a quella necessaria per l'ingresso al lavoro impiegati nell'azienda agricola gestita dalla propria famiglia dovranno lavorare come minimo nelle condizioni seguenti:
1\. I minori si trovano sotto la sorveglianza diretta dei propri genitori o tutori.
2\. I minori lavorano nell'azienda agricola gestita dalla propria famiglia.
3\. Le attività lavorative non interferiscono con gli impegni scolastici (ad es. i minori sono iscritti e frequentano la scuola).
4\. Il lavoro non si svolge in orario notturno e non è di natura pericolosa.
5\. l lavoro prevede attività appropriate all'età e a basso rischio.
6\. Le ore di lavoro sono monitorate (registrate) e devono essere di numero inferiore a quelle dei lavoratori che hanno raggiunto o superato l'età minima richiesta per l'ingresso al lavoro, incluse le ore trascorse a eseguire le faccende domestiche (come pulire, cucinare, prendersi cura dei bambini, raccogliere acqua e legna per il fuoco).
7\. I genitori o tutori forniscono un'autodichiarazione scritta di queste condizioni, che viene conservata dal produttore in formato digitale e che dovrà essere controllata e confrontata nel sito durante la valutazione GRASP.
</t>
  </si>
  <si>
    <t>La conformità viene raggiunta se il valutatore ha verificato che nell'azienda agricola non sono impiegati né vivono bambini (minori di età inferiore a quella minima necessaria per l'ingresso al lavoro). Il valutatore dovrà controllare che nessun bambino abbia lavorato nell'azienda agricola. 
Non è possibile accettare con la semplice dichiarazione del produttore. Il valutatore dovrà controllare tutte le condizioni sopra menzionate con il produttore e fornire commenti per ciascuna di esse laddove vi siano bambini lavoratori.
Per l'Opzione 2 gruppo di produttori, sarà necessario monitorare queste condizioni come procedura nell’audit del SGQ del modulo aggiuntivo GRASP e valutarle in occasione della valutazione del modulo aggiuntivo GRASP. Il produttore dovrà mostrare al valutatore i risultati di ognuna delle procedure sopra. 
Salvo diversa indicazione nelle linee guida interpretative nazionali o nelle leggi locali, le condizioni pericolose sono quelle definite come tali nelle convenzioni dell'ILO o qualsiasi condizione che potrebbe risultare pericolosa per la salute e la sicurezza dei lavoratori minorenni, secondo l'argomento dello standard IFA ""benessere dei lavoratori"" applicabile o le normative locali. Sono considerate pericolose anche quelle condizioni che compromettono lo sviluppo dei lavoratori minorenni o impediscono loro di terminare la scuola dell'obbligo.
Il valutatore dovrà controllare il registro degli orari di lavoro e confrontare le informazioni ivi contenute con le dichiarazioni rilasciate dai lavoratori (bambini o tutori) durante le interviste, ove possibile, inclusa la conferma della natura non pericolosa delle attività svolte.
Il valutatore dovrà richiedere e verificare le informazioni sulla manodopera subappaltata in relazione a questo P&amp;C.</t>
  </si>
  <si>
    <t>7Gx5HSqj9D3u0n8xv7BWm</t>
  </si>
  <si>
    <t xml:space="preserve">La conformità viene raggiunta se il valutatore ha verificato che nell'azienda agricola non sono impiegati né vivono bambini (minori di età inferiore a quella minima necessaria per l'ingresso al lavoro). Il valutatore dovrà controllare che nessun bambino abbia lavorato nell'azienda agricola. 
Non è possibile accettare con la semplice dichiarazione del produttore. Il valutatore dovrà controllare tutte le condizioni sopra menzionate con il produttore e fornire commenti per ciascuna di esse laddove vi siano bambini lavoratori.
Per l'Opzione 2 gruppo di produttori, sarà necessario monitorare queste condizioni come procedura nell’audit del SGQ del modulo aggiuntivo GRASP e valutarle in occasione della valutazione del modulo aggiuntivo GRASP. Il produttore dovrà mostrare al valutatore i risultati di ognuna delle procedure sopra. 
Salvo diversa indicazione nelle linee guida interpretative nazionali o nelle leggi locali, le condizioni pericolose sono quelle definite come tali nelle convenzioni dell'ILO o qualsiasi condizione che potrebbe risultare pericolosa per la salute e la sicurezza dei lavoratori minorenni, secondo l'argomento dello standard IFA ""benessere dei lavoratori"" applicabile o le normative locali. Sono considerate pericolose anche quelle condizioni che compromettono lo sviluppo dei lavoratori minorenni o impediscono loro di terminare la scuola dell'obbligo.
Il valutatore dovrà controllare il registro degli orari di lavoro e confrontare le informazioni ivi contenute con le dichiarazioni rilasciate dai lavoratori (bambini o tutori) durante le interviste, ove possibile, inclusa la conferma della natura non pericolosa delle attività svolte.
Il valutatore dovrà richiedere e verificare le informazioni sulla manodopera subappaltata in relazione a questo P&amp;C.
</t>
  </si>
  <si>
    <t>60v3YWnkZQm19cqGSHuJdZ</t>
  </si>
  <si>
    <t>09.02</t>
  </si>
  <si>
    <t>1pRML6ViDsvlb4HEWBxUJx</t>
  </si>
  <si>
    <t>4OGuieinpWHzNsuQYnug98</t>
  </si>
  <si>
    <t xml:space="preserve">Il termine "verifica" implica che il produttore debba identificare tutti i lavoratori minori di 18 anni e controllare che le rispettive attività non vengano svolte di notte e non siano di natura pericolosa.
Per le aziende agricole a conduzione familiare senza lavoratori assunti, “lavoratori” deve far riferimento ai principali membri della famiglia che lavorano nell’azienda.
"Lavori leggeri": attività adeguate all'età, che presentano bassi livelli di rischio e non interferiscono con gli impegni scolastici e ludici dei bambini, oltre a non avere effetti negativi sulla salute, la sicurezza e lo sviluppo del minore.
Il valutatore dovrà controllare l'età di completamento dell'istruzione obbligatoria.
</t>
  </si>
  <si>
    <t xml:space="preserve">La conformità viene raggiunta quando il valutatore ha verificato che non vi sono lavoratori minori di 18. Il produttore dovrà fornire al valutatore documenti, procedure e regolamenti ufficiali a scopo di revisione.
Salvo diversa indicazione nelle linee guida interpretative nazionali o nelle leggi locali, le condizioni pericolose sono quelle definite come tali nelle convenzioni dell'ILO o qualsiasi condizione che potrebbe risultare pericolosa per la salute e la sicurezza dei lavoratori minorenni, secondo l'argomento dello standard IFA ""benessere dei lavoratori"" applicabile o le normative locali. Sono considerate pericolose anche quelle condizioni che compromettono lo sviluppo dei lavoratori minorenni o impediscono loro di terminare la scuola dell'obbligo.
Le prove dovranno includere il registro dell'orario di lavoro, che dovrà essere confermato nel corso delle interviste, insieme alla conferma della natura non pericolosa del lavoro, ove possibile, e il riesame del contratto di lavoro.
Il valutatore dovrà richiedere e verificare le informazioni sulla manodopera subappaltata in relazione a questo P&amp;C.
</t>
  </si>
  <si>
    <t>48Kfoa4PqmcfqhOmRGtnxL</t>
  </si>
  <si>
    <t>4MXkUbBzWPBDeLgWkf1Nrz</t>
  </si>
  <si>
    <t>09.01</t>
  </si>
  <si>
    <t>1V39Ohx8ZAheFTweu3cL0N</t>
  </si>
  <si>
    <t xml:space="preserve">Il produttore verifica che nei siti di produzione non lavorino individui di età inferiore all'età minima richiesta per l'ingresso al lavoro o all'età necessaria per il completamento della scuola dell'obbligo (la condizione che offre la maggiore tutela).  
L'età minima di ingresso al lavoro non potrà essere inferiore a 15 anni e 13 anni per i lavori leggeri. Per i Paesi esenti dalla convenzione 138 dell'ILO, l'età minima di ingresso al lavoro non potrà essere inferiore a 14 anni e 12 anni per i lavori leggeri. </t>
  </si>
  <si>
    <t>6uDdW2l3q3yJ7Fikmwvqg2</t>
  </si>
  <si>
    <t xml:space="preserve">Il termine "verifica" obbliga il produttore a disporre di un processo o metodo di verifica per il controllo di tali informazioni sui lavoratori, inclusi quelli delle agenzie di collocamento/subappaltati (ad es. la verifica di documenti di identificazione del lavoratore, permesso di lavoro, scheda di registrazione del lavoratore, tessera di iscrizione ai sindacati, ecc.) con una copia digitale. Sarà sufficiente fornire una spiegazione a voce del processo o metodo di verifica insieme alle prove documentali.
Per le aziende agricole a conduzione familiare senza lavoratori assunti, “lavoratori” deve far riferimento ai principali membri della famiglia che lavorano nell’azienda.
L'espressione "sito di produzione" deve includere tutti i siti nel campo di applicazione della valutazione sul modulo aggiuntivo GRASP e sullo standard IFA o audit di uno standard equivalente.
Per i fornitori di servizi o i visitatori a breve termine che offrono attività legate alla produzione come definite dallo standard IFA, il produttore dovrà verificare i documenti di identificazione aziendale e personale, il permesso di lavoro, la scheda di registrazione del lavoratore, la foto del documento di identificazione se disponibile, ecc.
Il produttore dovrà applicare la procedura di verifica nei confronti di qualsiasi individuo che offra lavoro, servizi o qualsiasi attività legata alla produzione nel sito di produzione o nei siti subappaltati. L'assenza del documento relativo a termini e condizioni non elimina l'obbligo di rispettare questo P&amp;C. In tali casi, il produttore dovrà assicurarsi che nessun individuo di età inferiore all'età minima richiesta per l'ingresso al lavoro sia coinvolto in alcuna attività lavorativa tranne quelle consentite ai familiari nelle aziende agricole a conduzione familiare.
"Lavori leggeri": attività adeguate all'età, che presentano bassi livelli di rischio e non interferiscono con gli impegni scolastici e ludici dei bambini, oltre a non avere effetti negativi sulla salute, la sicurezza e lo sviluppo del minore.
Se l'età per il completamento dell'istruzione obbligatoria è superiore a quella minima necessaria per l'ingresso al lavoro, il valutatore dovrà verificare che le attività lavorative non interferiscano con la scuola, ad es. che i minori siano iscritti e frequentino la scuola, che l'orario di lavoro consenta ai bambini la frequenza scolastica, che nell'azienda agricola siano disponibili insegnanti, ecc.
Tutti i programmi ufficiali di istituzioni scolastiche, universitarie, governative, industriali o sindacali che sovrintendano allo sviluppo dell'apprendistato (ad es., corso di formazione professionale, tirocinio, apprendimento sul posto di lavoro, ecc.) dovranno essere documentati. Tale documentazione dovrà includere almeno i nomi, l'età, le condizioni, gli orari e il consenso dei genitori dei partecipanti.
</t>
  </si>
  <si>
    <t>il valutatore dovrà verificare la validità delle prove documentali (il produttore dovrà fornire documenti, procedure, e regolamenti ufficiali durante la valutazione) e confrontarle con il relativo lavoratore in occasione delle interviste, ove possibile. 
Se non è possibile condurre le interviste, il valutatore verificherà la conformità con questo P&amp;C attraverso la revisione dei documenti. Se il processo di verifica non è documentato, il produttore dovrà fornire una spiegazione a voce ben dettagliata, insieme ad alcune prove documentali.
Il valutatore dovrà controllare le linee guida interpretative nazionali applicabili in merito all'età di completamento dell'istruzione obbligatoria e l'età minima necessaria per l'ingresso al lavoro nel Paese oppure reperire le informazioni prima della valutazione, incluse le eccezioni definite nelle leggi locali che differiscono dall'età minima finale stabilita nei criteri delle convenzioni dell'ILO.
Il valutatore dovrà commentare i risultati nel rapporto, indicando i dati utilizzati, come l'età minima necessaria per l'ingresso al lavoro e l'età dei lavoratori, a conferma di questi criteri.
Il valutatore dovrà richiedere e verificare le informazioni sulla manodopera subappaltata in relazione a questo P&amp;C.</t>
  </si>
  <si>
    <t>7LDXR0TA0ZhNC5jVtG46w0</t>
  </si>
  <si>
    <t xml:space="preserve">il valutatore dovrà verificare la validità delle prove documentali (il produttore dovrà fornire documenti, procedure, e regolamenti ufficiali durante la valutazione) e confrontarle con il relativo lavoratore in occasione delle interviste, ove possibile. 
Se non è possibile condurre le interviste, il valutatore verificherà la conformità con questo P&amp;C attraverso la revisione dei documenti. Se il processo di verifica non è documentato, il produttore dovrà fornire una spiegazione a voce ben dettagliata, insieme ad alcune prove documentali.
Il valutatore dovrà controllare le linee guida interpretative nazionali applicabili in merito all'età di completamento dell'istruzione obbligatoria e l'età minima necessaria per l'ingresso al lavoro nel Paese oppure reperire le informazioni prima della valutazione, incluse le eccezioni definite nelle leggi locali che differiscono dall'età minima finale stabilita nei criteri delle convenzioni dell'ILO.
Il valutatore dovrà commentare i risultati nel rapporto, indicando i dati utilizzati, come l'età minima necessaria per l'ingresso al lavoro e l'età dei lavoratori, a conferma di questi criteri.
Il valutatore dovrà richiedere e verificare le informazioni sulla manodopera subappaltata in relazione a questo P&amp;C.
</t>
  </si>
  <si>
    <t>6Kmhdg9uaBaVHmxDfxHQss</t>
  </si>
  <si>
    <t>08.04</t>
  </si>
  <si>
    <t>3ekd214J2602CioIOUVONz</t>
  </si>
  <si>
    <t>Tutte le detrazioni salariali sono incluse nella busta paga e sono giustificate dal punto di vista legale e per iscritto, chiaramente spiegate e accettate dal lavoratore nei registri.</t>
  </si>
  <si>
    <t>6Mi0Z4HmKLfmRjP6pvvrgP</t>
  </si>
  <si>
    <t xml:space="preserve">Le buste paga dovranno includere le informazioni sulle detrazioni, insieme alle relative spiegazioni.
In caso di precedenti prestiti o anticipi, le detrazioni praticate sui salari per il loro pagamento non dovranno superare i limiti prescritti dalla legge nazionale. I lavoratori dovranno essere debitamente informati dei termini e delle condizioni relativi a garanzia e rimborso di anticipi e prestiti.
In caso di commissioni di reclutamento, non sarà consentito da parte dei lavoratori il pagamento di alcun costo o commissione legata al processo di reclutamento per assicurarsi l'impiego o il collocamento, indipendentemente da modalità, tempistiche o luoghi in cui tali commissioni vengono imposte o raccolte, inclusi i pagamenti anticipati che i lavoratori devono corrispondere alla propria agenzia di collocamento o datore di lavoro.
</t>
  </si>
  <si>
    <t xml:space="preserve">il valutatore dovrà verificare la conformità con questo P&amp;C tramite la revisione dei documenti e il confronto con le interviste, ove possibile. Se il lavoratore paga al produttore delle somme relative a bisogni primari, quali alloggio, cibo e/o acqua, il valutatore dovrà richiedere una dichiarazione di tutti i debiti e i pagamenti ancora dovuti, al fine di monitorare una potenziale condizione di servitù debitoria. Il valutatore dovrà verificare che, se detratti dal reddito del lavoratore o pagati direttamente dal lavoratore al datore di lavoro, i costi per i bisogni primari (cibo, alloggio, acqua, trasporto al luogo di lavoro) non siano eccessivi, ovvero che siano in linea con i normali prezzi di mercato per suddetti elementi.
Se sono segnalate detrazioni, il valutatore dovrà verificare insieme al produttore tali detrazioni e le relative motivazioni. Il valutatore dovrà confrontare le dichiarazioni del produttore con le interviste ove possibile.
</t>
  </si>
  <si>
    <t>7w9H6anypUchjmMOZrr9fi</t>
  </si>
  <si>
    <t>47xPHO8UxslhAdrZpPtuo4</t>
  </si>
  <si>
    <t>il valutatore dovrà verificare la conformità con questo P&amp;C tramite la revisione dei documenti e il confronto con le interviste, ove possibile. Se il lavoratore paga al produttore delle somme relative a bisogni primari, quali alloggio, cibo e/o acqua, il valutatore dovrà richiedere una dichiarazione di tutti i debiti e i pagamenti ancora dovuti, al fine di monitorare una potenziale condizione di servitù debitoria. Il valutatore dovrà verificare che, se detratti dal reddito del lavoratore o pagati direttamente dal lavoratore al datore di lavoro, i costi per i bisogni primari (cibo, alloggio, acqua, trasporto al luogo di lavoro) non siano eccessivi, ovvero che siano in linea con i normali prezzi di mercato per suddetti elementi.
Se sono segnalate detrazioni, il valutatore dovrà verificare insieme al produttore tali detrazioni e le relative motivazioni. Il valutatore dovrà confrontare le dichiarazioni del produttore con le interviste ove possibile.</t>
  </si>
  <si>
    <t>3l55YHkfbty5EJ2kS1gub</t>
  </si>
  <si>
    <t>08.03</t>
  </si>
  <si>
    <t>3pWWykIIFsUqAuGZz91cXj</t>
  </si>
  <si>
    <t>Tutti i lavoratori percepiscono almeno il salario minimo nazionale e/o il salario stabilito dai contratti di lavoro collettivi per le ore di lavoro ordinario.</t>
  </si>
  <si>
    <t>58sS7MtoECTG35l8qMrepE</t>
  </si>
  <si>
    <t xml:space="preserve">Laddove i salari dei lavoratori vengono calcolati su base unitaria, di quote, a cottimo, il sistema dovrà effettuare la registrazione in modo tale da ottenere il salario minimo e/o il salario stabilito dai contratti di lavoro collettivi considerando le ore di lavoro ordinario.
Tutti i lavoratori, indipendentemente da sesso, nazionalità o stato migratorio, dovranno ricevere la stessa retribuzione per lavori e qualifiche identici anche se tale retribuzione è superiore al salario minimo.
Il valutatore controllerà il numero di ore ordinarie (escludendo gli straordinari) e il salario minimo.
Per i lavoratori dell'agenzia o subappaltati, il valutatore dovrà controllare con i lavoratori le informazioni sui termini d'impiego, ove possibile. Se vengono individuate inadempienze, il produttore dovrà documentare ogni istanza, incluse le relative misure correttive adottate.
</t>
  </si>
  <si>
    <t>il valutatore dovrà verificare la conformità con questo P&amp;C tramite la revisione dei documenti ed eseguire una verifica incrociata con le interviste ove possibile. Se non è possibile condurre interviste, al valutatore dovranno essere forniti gli estratti conto effettivi, i registri delle buste paga, i registri fiscali o i documenti che contengano informazioni pertinenti al fine di stabilire la conformità.
Nella sezione dei commenti del rapporto, il valutatore dovrà includere riferimenti dettagliati al salario minimo, al salario stabilito dai contratti di lavoro collettivi e alle normative sugli orari di lavoro, confrontandoli con le prove reperite.
Il valutatore dovrà controllare e registrare che lavoratori di sesso, cittadinanza o stato migratorio diverso abbiano ricevuto la stessa retribuzione per lavori o qualifiche identici anche se tale retribuzione è superiore al salario minimo.
Il valutatore dovrà richiedere e verificare le informazioni sulla manodopera subappaltata in relazione a questo P&amp;C.</t>
  </si>
  <si>
    <t>2ddM8JCAfgsJ6XIpNQ4YlB</t>
  </si>
  <si>
    <t xml:space="preserve">il valutatore dovrà verificare la conformità con questo P&amp;C tramite la revisione dei documenti ed eseguire una verifica incrociata con le interviste ove possibile. Se non è possibile condurre interviste, al valutatore dovranno essere forniti gli estratti conto effettivi, i registri delle buste paga, i registri fiscali o i documenti che contengano informazioni pertinenti al fine di stabilire la conformità.
Nella sezione dei commenti del rapporto, il valutatore dovrà includere riferimenti dettagliati al salario minimo, al salario stabilito dai contratti di lavoro collettivi e alle normative sugli orari di lavoro, confrontandoli con le prove reperite.
Il valutatore dovrà controllare e registrare che lavoratori di sesso, cittadinanza o stato migratorio diverso abbiano ricevuto la stessa retribuzione per lavori o qualifiche identici anche se tale retribuzione è superiore al salario minimo.
Il valutatore dovrà richiedere e verificare le informazioni sulla manodopera subappaltata in relazione a questo P&amp;C.
</t>
  </si>
  <si>
    <t>61Y0IWjG13DxoG3Uo2hEWK</t>
  </si>
  <si>
    <t>08.02</t>
  </si>
  <si>
    <t>6lX70iaOqs2UD0t15yCR2M</t>
  </si>
  <si>
    <t>Salari, pagamenti, monte ore, previdenza sociale statale/contributi pensionistici e imposte sul ruolo paga riportati nella busta paga rispettano i termini e le condizioni d'impiego, le normative nazionali sul lavoro e/o i contratti di lavoro collettivi.</t>
  </si>
  <si>
    <t>6sjIqNv3m8KGcLTGwsOjx</t>
  </si>
  <si>
    <t>Il valutatore dovrà verificare le seguenti informazioni nelle buste paga fornite come esempio:
1\. Pagamento di contributi pensionistici o di previdenza sociale
2\. Imposte sul ruolo paga
3\. Salari e pagamenti (salario minimo garantito)
Per ottenere la conformità con questo P&amp;C sarà necessario che tutte le voci siano corrette (verifica nelle buste paga e conformità con termini e condizioni e normative sul lavoro) secondo le regole di campionamento dei documenti.</t>
  </si>
  <si>
    <t xml:space="preserve">il valutatore dovrà verificare la conformità con questo P&amp;C tramite la revisione dei documenti ed eseguire una verifica incrociata con le interviste ove possibile.
</t>
  </si>
  <si>
    <t>7L9M3vUuHtx6WK7TuILq92</t>
  </si>
  <si>
    <t>6qIIzIJVrT5K6kz0wqsNq7</t>
  </si>
  <si>
    <t>08.01</t>
  </si>
  <si>
    <t>3b3bJQgGv9yWn4HCGULu5l</t>
  </si>
  <si>
    <t>Le buste paga/i libri paga mostrano la quantità di ore lavorate (inclusi gli straordinari) o la quantità di raccolto e i salari e/o gli straordinari pagati.</t>
  </si>
  <si>
    <t>1yyLfx5DGUUNPS6Oer6dGM</t>
  </si>
  <si>
    <t>il valutatore dovrà verificare l'esistenza dei libri paga. Ove possibile, il valutatore dovrà inoltre confrontare i contenuti del campione con le interviste.
Il valutatore dovrà richiedere e verificare le informazioni sulla manodopera subappaltata in relazione a questo P&amp;C.</t>
  </si>
  <si>
    <t>2AU0Rll1ZV8PPz420O78db</t>
  </si>
  <si>
    <t xml:space="preserve">il valutatore dovrà verificare l'esistenza dei libri paga. Ove possibile, il valutatore dovrà inoltre confrontare i contenuti del campione con le interviste.
Il valutatore dovrà richiedere e verificare le informazioni sulla manodopera subappaltata in relazione a questo P&amp;C.
</t>
  </si>
  <si>
    <t>7JadSCojAvDNLSHK26BiXc</t>
  </si>
  <si>
    <t>07.03</t>
  </si>
  <si>
    <t>5XAIabIJ3Z0wIVsLjkfWB9</t>
  </si>
  <si>
    <t>Le informazioni relative al registro dei pagamenti sono accessibili ai lavoratori correnti e conservate in formato digitale per almeno 24 mesi.</t>
  </si>
  <si>
    <t>42bpAYiw0T5u6Blr1AnAtH</t>
  </si>
  <si>
    <t xml:space="preserve">Il termine "accessibili" implica che il lavoratore possa consultare le informazioni personali relative ai pagamenti nei pressi del sito di produzione o che il produttore gliele fornisca su richiesta.
</t>
  </si>
  <si>
    <t xml:space="preserve">il valutatore dovrà verificare che i lavoratori abbiano accesso alle informazioni sui pagamenti e che le registrazioni vengano conservate in formato digitale per almeno 24 mesi.
</t>
  </si>
  <si>
    <t>bxrVXJ4xWVl7PtHasGENb</t>
  </si>
  <si>
    <t>1V2OcHOgEDqWpRdFnWQeLp</t>
  </si>
  <si>
    <t>5yTnF65Qbex3e2bAyS1xdt</t>
  </si>
  <si>
    <t>07.02</t>
  </si>
  <si>
    <t>7m7zUTuICtjczfkYUdJXwn</t>
  </si>
  <si>
    <t>I lavoratori vengono informati quando si effettuano i pagamenti.</t>
  </si>
  <si>
    <t>6BjUaPyZvK0TyNyyc48QdU</t>
  </si>
  <si>
    <t xml:space="preserve">Il termine "informati" dovrà includere degli avvisi generici da parte del produttore e relativi all'effettuazione dei pagamenti e l'affissione di messaggi informativi nelle aree comuni per le pause dei lavoratori, messaggi e-mail, messaggi telefonici, ecc. in una o più lingue predominanti della forza lavoro e/o sotto forma di pittogrammi.
</t>
  </si>
  <si>
    <t>il valutatore dovrà utilizzare documenti, avvisi e, ove possibile, confrontare le informazioni con le interviste per verificare l'effettiva comunicazione.
Il valutatore dovrà richiedere e verificare le informazioni sulla manodopera subappaltata in relazione a questo P&amp;C.</t>
  </si>
  <si>
    <t>7hjy92CxnhjoqfUf0sxpPm</t>
  </si>
  <si>
    <t xml:space="preserve">il valutatore dovrà utilizzare documenti, avvisi e, ove possibile, confrontare le informazioni con le interviste per verificare l'effettiva comunicazione.
Il valutatore dovrà richiedere e verificare le informazioni sulla manodopera subappaltata in relazione a questo P&amp;C.
</t>
  </si>
  <si>
    <t>5FB5ql1VFtEHzacW0dkEyh</t>
  </si>
  <si>
    <t>07.01</t>
  </si>
  <si>
    <t>2ei0h3pa667OEDeDlkAUuQ</t>
  </si>
  <si>
    <t>I pagamenti ai lavoratori vengono effettuati in conformità con i termini e le condizioni indicati nei relativi documenti.</t>
  </si>
  <si>
    <t>3W36tg4VktZzky4oWnQjsZ</t>
  </si>
  <si>
    <t xml:space="preserve">I registri dei pagamenti devono corrispondere ai termini d'impiego per quanto riguarda:
\- Date/intervalli di pagamento
\- Tipo di notifica di pagamento utilizzata (SMS, e-mail, avviso, ecc.)
\- Importo del pagamento
\- Metodo di pagamento (bonifico bancario, contanti, ecc.)
Per le agenzie o la manodopera subappaltata, il contratto commerciale del lavoratore dovrà riepilogare i dettagli relativi al pagamento.
</t>
  </si>
  <si>
    <t xml:space="preserve">il valutatore dovrà utilizzare le interviste, ove possibile, per eseguire una verifica incrociata dei documenti di pagamento e della conformità con i termini e le condizioni concordate con il lavoratore e indicate nei documenti.
Il valutatore dovrà richiedere e verificare le informazioni sulla manodopera subappaltata in relazione a questo P&amp;C.
</t>
  </si>
  <si>
    <t>1Gw23GHb8dfoPGOAOpNNoF</t>
  </si>
  <si>
    <t>71T3wYvAOGC3A8C3dBPDXd</t>
  </si>
  <si>
    <t>06.09</t>
  </si>
  <si>
    <t>gGrvSUVd7wAWO9JfHv1JM</t>
  </si>
  <si>
    <t>I lavoratori possono accedere al documento relativo a termini e condizioni d'impiego insieme ad altri documenti rilevanti per i lavoratori assunti durante il ciclo di produzione corrente e precedente.</t>
  </si>
  <si>
    <t>44FJzavqbnXcpxOLlxwMlh</t>
  </si>
  <si>
    <t xml:space="preserve">Per la conformità con questo P&amp;C si richiede:
\- La disponibilità di copie in occasione della valutazione
\- L'accesso alle informazioni per i lavoratori correnti in qualsiasi momento durante l'orario di lavoro
Per la manodopera subappaltata, il registro dei lavoratori e il documento del datore di lavoro diretto dichiarante la conformità con la politica sui diritti umani del produttore dovrà essere disponibile sul sito di produzione.
</t>
  </si>
  <si>
    <t>il valutatore verificherà che le informazioni siano accessibili da parte dei lavoratori e le confronterà con quelle fornite dai lavoratori durante le interviste, ove possibile. Se non è possibile condurre le interviste, il valutatore verificherà i documenti o le prove fornite dal produttore.
Il valutatore dovrà richiedere e verificare le informazioni sulla manodopera subappaltata in relazione a questo P&amp;C.</t>
  </si>
  <si>
    <t>19R27icHjrePmOqhbMVB4F</t>
  </si>
  <si>
    <t>169V5uzyn9ByI9Q89OWVYm</t>
  </si>
  <si>
    <t xml:space="preserve">il valutatore verificherà che le informazioni siano accessibili da parte dei lavoratori e le confronterà con quelle fornite dai lavoratori durante le interviste, ove possibile. Se non è possibile condurre le interviste, il valutatore verificherà i documenti o le prove fornite dal produttore.
Il valutatore dovrà richiedere e verificare le informazioni sulla manodopera subappaltata in relazione a questo P&amp;C.
</t>
  </si>
  <si>
    <t>2uY4AAajOUzuQYK0i5HEJS</t>
  </si>
  <si>
    <t>06.08</t>
  </si>
  <si>
    <t>25MNpB9m1EYBC4nV42aB02</t>
  </si>
  <si>
    <t xml:space="preserve">Le modifiche al documento dei termini d'impiego sono state registrate, comunicate e accettate dal lavoratore. </t>
  </si>
  <si>
    <t>3AEAyTYKTm2Q5VbyJPXA4w</t>
  </si>
  <si>
    <t>Il termine "modifiche" copre tutte le modifiche ai termini originali, inclusi il periodo di impiego, il tipo di contratto (a tempo indeterminato, determinato, giornaliero, ecc.), i salari, gli orari di lavoro, le pause e la descrizione sommaria delle mansioni.
Il termine "comunicate" implica la presentazione di prove documentali di accettazione di tutte le modifiche, ad es., la modifica al documento è firmata e datata da parte del lavoratore, un documento allegato con il riepilogo delle modifiche e il dettaglio delle date, provvisto di firma e data apposta dal lavoratore.
Il termine "registrate" implica che tutte le modifiche siano incluse nel documento dei termini d'impiego o in altri documenti accessibili al lavoratore.
Per i subappaltatori, il datore di lavoro diretto dovrà comunicare eventuali modifiche nel periodo di validità del contratto commerciale con il produttore. In caso di mancata comunicazione o comunicazione incompleta delle modifiche, vengono segnalate delle inadempienze. Se le inadempienze vengono individuate dal produttore, questi dovrà documentare ciascuna istanza corredata dalle misure correttive adottate.
Se esistono le prove che non sono state apportate modifiche da parte dei lavoratori o della manodopera subappaltata, si considera raggiunta la conformità con questo P&amp;C.</t>
  </si>
  <si>
    <t>il valutatore utilizzerà le interviste, ove possibile, per verificare che le modifiche siano state comunicate ai lavoratori e le modalità di comunicazione. Se non è possibile condurre le interviste, il valutatore verificherà la conformità attraverso la revisione dei documenti.
Il valutatore dovrà richiedere e verificare le informazioni sulla manodopera subappaltata in relazione a questo P&amp;C.</t>
  </si>
  <si>
    <t>5owSqO99lt8mdba69ziJ02</t>
  </si>
  <si>
    <t xml:space="preserve">il valutatore utilizzerà le interviste, ove possibile, per verificare che le modifiche siano state comunicate ai lavoratori e le modalità di comunicazione. Se non è possibile condurre le interviste, il valutatore verificherà la conformità attraverso la revisione dei documenti.
Il valutatore dovrà richiedere e verificare le informazioni sulla manodopera subappaltata in relazione a questo P&amp;C.
</t>
  </si>
  <si>
    <t>OUJXQZSzOeFdIhal7ZoXx</t>
  </si>
  <si>
    <t>06.07</t>
  </si>
  <si>
    <t>4pN1BICGnkEbcCuUSVhhzQ</t>
  </si>
  <si>
    <t>I termini e le condizioni d'impiego riportate nel documento rispettano la legislazione nazionale e i contratti di lavoro collettivi.</t>
  </si>
  <si>
    <t>6jVr5ejqZoc0zqn0vByYuX</t>
  </si>
  <si>
    <t xml:space="preserve">Per i subappaltatori, i termini e le condizioni del datore di lavoro diretto dovranno rispettare le leggi nazionali indipendentemente dal luogo di assunzione o dalla nazionalità dei lavoratori e il produttore dovrà ricevere un riepilogo di questi termini a scopo di controllo.
</t>
  </si>
  <si>
    <t>il valutatore dovrà verificare la conformità dei dettagli riportati nel documento con le leggi locali indicate nelle linee guida interpretative nazionali e del campione del documento con le informazioni ricavate dai regolamenti nazionali. Tali informazioni dovranno essere confrontate con le interviste ove possibile. Se non è possibile condurre le interviste, il valutatore verificherà la conformità attraverso la revisione dei documenti.
Il valutatore dovrà richiedere e verificare le informazioni sulla manodopera subappaltata in relazione a questo P&amp;C.</t>
  </si>
  <si>
    <t>LE4NAcmeT6PyqI8qg5XjN</t>
  </si>
  <si>
    <t xml:space="preserve">il valutatore dovrà verificare la conformità dei dettagli riportati nel documento con le leggi locali indicate nelle linee guida interpretative nazionali e del campione del documento con le informazioni ricavate dai regolamenti nazionali. Tali informazioni dovranno essere confrontate con le interviste ove possibile. Se non è possibile condurre le interviste, il valutatore verificherà la conformità attraverso la revisione dei documenti.
Il valutatore dovrà richiedere e verificare le informazioni sulla manodopera subappaltata in relazione a questo P&amp;C.
</t>
  </si>
  <si>
    <t>4lfxJOCcV1ojVuJVjCfBj6</t>
  </si>
  <si>
    <t>06.06</t>
  </si>
  <si>
    <t>2osrxWKrJ6rgdbIvNRYc66</t>
  </si>
  <si>
    <t>I documenti con i termini e le condizioni d'impiego includono informazioni aggiornate su periodo di impiego, tipo di contratto, descrizione sommaria delle mansioni, salari, pagamenti, orari di lavorio, pause, ferie e informazioni su congedo di maternità o malattia ove applicabili per legge.</t>
  </si>
  <si>
    <t>3In9SO1LvyV4rky1ZWUNYm</t>
  </si>
  <si>
    <t xml:space="preserve">Il termine "aggiornate" richiede l'utilizzo di un registro delle modifiche relative all'impiego applicabili, ad esempio modifiche a orari di lavoro, tipo di attività, stipendi, collocamento, alloggio, trasporto, informazioni generiche su ferie, diritto al congedo di maternità o per malattia e così via.
Se il lavoratore vive negli alloggi presenti presso il sito, il documento dovrà indicare chiaramente i giorni liberi nella settimana e/o i turni di lavoro settimanali.
L'espressione "tipo di contratto" fa riferimento alla distinzione tra lavoro a tempo indeterminato, stagionale, a termine, giornaliero o in subappalto.
Il termine "salari" implica l'inclusione di una formula trasparente per il calcolo degli stipendi, che comprenda ad esempio nuove modalità di turnazione, media delle ore lavorate, accordi sull'orario flessibile, settimana lavorativa corta, lavoro a chiamata, insieme alla disponibilità estesa o anche continua 24 ore su 24, 7 giorni alla settimana; inoltre, la dichiarazione dell'importo finale da pagare deve essere inclusa nei termini e condizioni d'impiego.
Per la manodopera subappaltata, il datore di lavoro del subappaltatore diretto dovrà fornire un riepilogo (sotto forma di documento) dei termini d'impiego. Le informazioni di natura confidenziale dovranno essere descritte in termini generali (ad esempio salari o bonus dovranno essere descritti come tariffe orarie o per lo meno indicare l'importo del salario minimo). </t>
  </si>
  <si>
    <t>durante le interviste ai lavoratori, il valutatore dovrà confrontare le informazioni contenute nei documenti direttamente con la testimonianza del lavoratore e il processo di verifica del produttore. Le informazioni riportate nei documenti dovranno essere complete e corrette. Se non è possibile condurre le interviste, il valutatore verificherà la conformità attraverso la revisione dei documenti.
Il valutatore dovrà riferire nel dettaglio i particolari relativi a salario minimo, orario di lavoro e monte ore settimanale massimo.
Il valutatore dovrà richiedere e verificare le informazioni sulla manodopera subappaltata in relazione a questo P&amp;C.</t>
  </si>
  <si>
    <t>5nVsN512P1ihIAlGnEShZx</t>
  </si>
  <si>
    <t xml:space="preserve">durante le interviste ai lavoratori, il valutatore dovrà confrontare le informazioni contenute nei documenti direttamente con la testimonianza del lavoratore e il processo di verifica del produttore. Le informazioni riportate nei documenti dovranno essere complete e corrette. Se non è possibile condurre le interviste, il valutatore verificherà la conformità attraverso la revisione dei documenti.
Il valutatore dovrà riferire nel dettaglio i particolari relativi a salario minimo, orario di lavoro e monte ore settimanale massimo.
Il valutatore dovrà richiedere e verificare le informazioni sulla manodopera subappaltata in relazione a questo P&amp;C.
</t>
  </si>
  <si>
    <t>7vh4rzn69GDVBFTuIYGSFw</t>
  </si>
  <si>
    <t>06.05</t>
  </si>
  <si>
    <t>6KM1RjCbeVlgTJCOIAUPpj</t>
  </si>
  <si>
    <t>Il datore di lavoro ha verificato le informazioni relative a nome completo, nazionalità e data di nascita del lavoratore prima dell'assunzione e le ha incluse in maniera corretta nei documenti con i termini e le condizioni di impiego.</t>
  </si>
  <si>
    <t>7uFARiArDWVaYTqBEaSPrc</t>
  </si>
  <si>
    <t>Deve essere in vigore un processo o metodo di verifica delle informazioni incluse nei documenti dei termini e delle condizioni dei lavoratori (come la verifica di documenti d'identificazione del lavoratore, permesso di lavoro, scheda di registrazione del lavoratore, tessera di iscrizione ai sindacati, ecc., con una copia digitale) per controllare le informazioni di tutti i lavoratori, compresi quelli con contratti molto brevi.
Per la manodopera subappaltata, le informazioni dovranno essere incluse nel registro (elenco dei lavoratori impiegati presso il sito di produzione) fornito al valutatore.</t>
  </si>
  <si>
    <t>durante le interviste ai lavoratori, il valutatore dovrà confrontare le informazioni contenute nei documenti direttamente con la testimonianza del lavoratore e il processo di verifica del produttore. Le informazioni riportate nei documenti dovranno essere complete e corrette. Se non è possibile condurre le interviste, il valutatore verificherà la conformità attraverso la revisione dei documenti.
Se il processo di verifica non è documentato, il produttore dovrà fornire una spiegazione a voce e ben dettagliata della verifica, insieme alle prove documentali.
Il valutatore dovrà richiedere e verificare le informazioni sulla manodopera subappaltata in relazione a questo P&amp;C.</t>
  </si>
  <si>
    <t>7iB0AdjwaAwIoJhCjExqqN</t>
  </si>
  <si>
    <t xml:space="preserve">durante le interviste ai lavoratori, il valutatore dovrà confrontare le informazioni contenute nei documenti direttamente con la testimonianza del lavoratore e il processo di verifica del produttore. Le informazioni riportate nei documenti dovranno essere complete e corrette. Se non è possibile condurre le interviste, il valutatore verificherà la conformità attraverso la revisione dei documenti.
Se il processo di verifica non è documentato, il produttore dovrà fornire una spiegazione a voce e ben dettagliata della verifica, insieme alle prove documentali.
Il valutatore dovrà richiedere e verificare le informazioni sulla manodopera subappaltata in relazione a questo P&amp;C.
</t>
  </si>
  <si>
    <t>1c9fEucPgLEBwZcAB3PJnL</t>
  </si>
  <si>
    <t>06.04</t>
  </si>
  <si>
    <t>GRWzi8M3UZSjXjuKRAfLl</t>
  </si>
  <si>
    <t>Per ciascun lavoratore è disponibile un documento che indichi i termini e le condizioni di impiego e tale documento è stato creato nel momento in cui è iniziato il rapporto di lavoro.</t>
  </si>
  <si>
    <t>aG4IkGjVktLagzsOyXmZb</t>
  </si>
  <si>
    <t>L'espressione "documento che indichi i termini e le condizioni di impiego" si riferisce a un documento scritto, come un contratto, una lettera di assunzione, breve accordo o qualsiasi altro tipo di documento che fornisca i dettagli dei termini d'impiego concordati. Le prove possono includere svariati documenti con le relative informazioni.
Per ottenere la conformità, è necessario che:
\- I documenti siano stati compresi dai lavoratori (ovvero siano disponibili in una o più lingue predominanti della forza lavoro) o vi siano prove che i lavoratori abbiano compreso i documenti.
\- I lavoratori ricevano una copia e/o tali documenti siano accessibili.
\- I documenti includano la data di accettazione del contratto e la data di inizio dell'impiego.
\- Se scritto, il contratto sia firmato e datato dal lavoratore.
Per la manodopera subappaltata, il produttore dovrà fornire ai lavoratori di subappaltatori/agenzia di collocamento un documento che spieghi loro il campo di applicazione e le condizioni di lavoro, fornendo informazioni dettagliate (applicabili). Tale documento dovrà essere disponibile in una o più lingue predominanti della forza lavoro subappaltata e/o sotto forma di pittogrammi.
Il datore di lavoro diretto (subappaltatore) dovrà fornire al produttore un documento di riepilogo dei termini d'impiego utilizzati. Le informazioni di natura confidenziale dovranno essere descritte in termini generali (ad es. salari o bonus dovranno essere descritti come tariffe orarie o per lo meno indicare l'importo del salario minimo).
In caso di utilizzo di lavoro carcerario, dovrà essere disponibile un documento con termini e condizioni.
In caso di assunzione di familiari o familiari dei lavoratori, dovrà essere disponibile un documento individuale con termini e condizioni.</t>
  </si>
  <si>
    <t xml:space="preserve">il valutatore verificherà la validità dei registri utilizzati e li confronterà con le dichiarazioni del lavoratore durante l'intervista, ove possibile. Se non è possibile condurre le interviste, il valutatore verificherà la conformità con questo P&amp;C attraverso la revisione dei documenti.
Il valutatore dovrà richiedere e verificare le informazioni sulla manodopera subappaltata in relazione a questo P&amp;C.
</t>
  </si>
  <si>
    <t>nLQp6Z2dA0ba8MNAiLJ6s</t>
  </si>
  <si>
    <t>1QXyVfdBIBo1vUMDJvmkto</t>
  </si>
  <si>
    <t>06.03</t>
  </si>
  <si>
    <t>FBRz4a7QQMCZLXjLRXikT</t>
  </si>
  <si>
    <t>Tutte le agenzie di collocamento e i subappaltatori di manodopera contrattati sono legalmente autorizzati a operare e/o registrati presso le autorità del lavoro laddove tale registrazione sia prevista.</t>
  </si>
  <si>
    <t>1JszLHsWpyi86eozDyPLOe</t>
  </si>
  <si>
    <t>Il termine "contrattati" dovrà includere tutte le organizzazioni utilizzate dal produttore nell'anno precedente alla valutazione oppure dall'ultima valutazione.
Il termine "registrati" si riferisce al possesso dei permessi legali fondamentali e alle registrazioni ufficiali delle imprese presso le autorità governative, che autorizzano a operare in qualità di entità legali, subappaltatori individuali o imprese. Il produttore dovrà disporre di un processo o metodo di verifica per il controllo della registrazione delle agenzie di collocamento e dei subappaltatori utilizzati (ad es., verifica di licenza, registrazione dell'impresa, permessi e documenti di registrazione ove disponibili, ecc.).
Il produttore dovrà conservare le copie delle fonti utilizzate per la verifica, come documenti, copie, certificazioni e così via.</t>
  </si>
  <si>
    <t xml:space="preserve">il valutatore controllerà la validità delle fonti utilizzate per la verifica e le confronterà con il contratto firmato con le agenzie di collocamento e/o i subappaltatori e l'intervista con il produttore.
</t>
  </si>
  <si>
    <t>28h0o0cSIJtD06wm9OzLvK</t>
  </si>
  <si>
    <t>wBEPtgHvVdAw5AnSADfam</t>
  </si>
  <si>
    <t>06.02</t>
  </si>
  <si>
    <t>25rcWgjqWGERt1IfXa5ph4</t>
  </si>
  <si>
    <t>Tutti i lavoratori hanno accettato di lavorare volontariamente e liberamente:
\- Senza pressioni, obblighi o intimidazioni
\- Senza essere obbligati a pagare (direttamente o indirettamente) una commissione o un costo relativo al reclutamento e senza aver fornito versamenti di denaro, garanzie finanziarie o depositi di proprietà personali per essere impiegati
\- Comprendendo e accettando liberamente il documento contenente i termini e le condizioni di impiego</t>
  </si>
  <si>
    <t>4ff7OgPhUZQJO7PXKCbReW</t>
  </si>
  <si>
    <t xml:space="preserve">Sarà necessario fornire i dettagli della procedura di assunzione (tramite documenti o a voce) presso il sito di produzione, indicando la data di accettazione e la persona che ha accettato l'impiego.
In caso di utilizzo di lavoro carcerario, occorrerà presentare le prove della volontarietà di tale lavoro, ovvero ciascun lavoratore dovrà ricevere e firmare un modulo di consenso standardizzato da parte del produttore a conferma della propria volontà di lavorare. Il modulo dovrà indicare il salario e le condizioni di lavoro. Il produttore dovrà offrire condizioni di lavoro simili a quelle del lavoro non carcerario.
In caso di assunzione di familiari del lavoratore, il valutatore dovrà verificare che tali familiari (coniuge del lavoratore, figlio/a o qualsiasi altro parente) siano stati assunti separatamente e su base volontaria.
L'espressione "servitù debitoria" si riferisce a un debito che non potrà mai essere saldato a causa di condizioni, termini e circostanze del debito stesso.
In caso di manodopera subappaltata, laddove la legislazione autorizzi i subappaltatori ad addebitare commissioni, queste non dovranno mai creare la basi per situazioni di lavoro forzato o obbligatorio (come servitù debitoria o lavoro forzato) e il produttore dovrà richiedere dei documenti informativi direttamente al datore di lavoro diretto e alla relativa manodopera subappaltata in merito a questo P&amp;C. Se vengono individuate inadempienze, il produttore dovrà documentare ogni istanza e le relative azioni correttive adottate.
</t>
  </si>
  <si>
    <t xml:space="preserve">il valutatore dovrà controllare tutti gli accordi contrattuali relativi alle clausole o commissioni di reclutamento in cambio di denaro o salari per cibo, alloggio o altri servizi relativi al salario, richiedendo una dichiarazione di tutti i debiti rimanenti e il registro dei pagamenti effettuati dai lavoratori. Tali informazioni dovranno essere confrontate con le interviste ove possibile. Le firme e le identità dei lavoratori dovranno essere confrontate in conformità con le regole GRASP per il campionamento dei documenti e con le interviste ove possibile.
Aspetti da considerare per la verifica incrociata con le interviste: promesse non mantenute relative alle condizioni di lavoro, sostituzione del contratto, promesse superiori alle concessioni effettive, contratto in una lingua che il lavoratore non parla o non comprende, contratto o contenuto del contratto mai mostrato al lavoratore.
Il valutatore dovrà richiedere e verificare le informazioni sulla manodopera subappaltata in relazione a questo P&amp;C.
</t>
  </si>
  <si>
    <t>3PZFbxrO2SbhAhzMifmoqP</t>
  </si>
  <si>
    <t>1UsFNQjqnI4NREyezoXBqD</t>
  </si>
  <si>
    <t>06.01</t>
  </si>
  <si>
    <t>3q3kli8UHF9aPoV3aJLY4k</t>
  </si>
  <si>
    <t xml:space="preserve">Tutti i lavoratori sono legalmente idonei all'impiego presso il sito di produzione e alle attività assegnate.  </t>
  </si>
  <si>
    <t>781bau86BzU3yuv5hyY5xT</t>
  </si>
  <si>
    <t>Per ogni lavoratore, il produttore dovranno disporre delle informazioni relative alla loro idoneità all'impiego dal punto di vista legale e di un processo o metodo di verifica atto a valutare tale idoneità, inclusi, ad es., permessi di lavoro (ove richiesti per i lavoratori di nazionalità straniera), età minima di ingresso al lavoro (per i lavoratori minorenni), consenso dei genitori per i lavoratori con età minima di ingresso al lavoro (ove richiesto dalla legge), permesso di soggiorno, documenti di lavoro o altri documenti con informazioni rilevanti.
Per le aziende agricole a conduzione familiare senza lavoratori assunti, “lavoratori” deve far riferimento ai principali membri della famiglia che lavorano nell’azienda.
Tutti i documenti di identificazione, i permessi o altra documentazione atta a verificare tale condizione dovrà essere immediatamente restituita al lavoratore.
Per la manodopera agricola subappaltata, il produttore dovrà aver richiesto un elenco dei lavoratori che indichi l'idoneità all'impiego di ciascun lavoratore verificata dal datore di lavoro diretto (ad es., tramite permesso, passaporto, documento di identificazione ecc.).</t>
  </si>
  <si>
    <t>il valutatore verificherà la validità delle prove utilizzate e le confronterà con le dichiarazioni del lavoratore durante l'intervista, ove possibile. Se non è possibile condurre le interviste, il valutatore verificherà i documenti rilevanti. Se il processo di verifica non è documentato, il produttore dovrà fornire una spiegazione a voce ben dettagliata, insieme ad alcune prove documentali.
Il valutatore dovrà richiedere e verificare le informazioni sulla manodopera subappaltata in relazione a questo P&amp;C.</t>
  </si>
  <si>
    <t>2Qdjx9Bh84rwMQxPkUom0T</t>
  </si>
  <si>
    <t xml:space="preserve">il valutatore verificherà la validità delle prove utilizzate e le confronterà con le dichiarazioni del lavoratore durante l'intervista, ove possibile. Se non è possibile condurre le interviste, il valutatore verificherà i documenti rilevanti. Se il processo di verifica non è documentato, il produttore dovrà fornire una spiegazione a voce ben dettagliata, insieme ad alcune prove documentali.
Il valutatore dovrà richiedere e verificare le informazioni sulla manodopera subappaltata in relazione a questo P&amp;C.
</t>
  </si>
  <si>
    <t>79P2YlIaBbTYuLX5kn7gmT</t>
  </si>
  <si>
    <t>05.02</t>
  </si>
  <si>
    <t>2SxOoVWbEHQ7FM1i5S9QFS</t>
  </si>
  <si>
    <t xml:space="preserve">Confrontando eventuali differenze tra le leggi nazionali e locali e il modulo aggiuntivo GRASP, il produttore applica sempre la regola che offre il livello di tutela più elevato ai lavoratori. </t>
  </si>
  <si>
    <t>4LPi7CwE8zLUSKO5fk4tUp</t>
  </si>
  <si>
    <t>L'espressione "livello di tutela più elevato" si riferisce al regolamento che offre la maggiore protezione o vantaggio al lavoratore.</t>
  </si>
  <si>
    <t xml:space="preserve">al valutatore dovranno essere fornite le prove dell'applicazione del modulo aggiuntivo GRASP o della violazione della legge. In entrambi i casi, sarà necessario includere un rapporto che dovrà essere inviato direttamente a GLOBALG.A.P.
</t>
  </si>
  <si>
    <t>seSMMRr8dVZQE1tIIM2oM</t>
  </si>
  <si>
    <t>2efu6CRg9BprsT9UGczVg5</t>
  </si>
  <si>
    <t>2eqj1B1ZG1aYK9JZ0Yoe4U</t>
  </si>
  <si>
    <t>05.01</t>
  </si>
  <si>
    <t>4jQTYyJXbzmV6xSxxzGP0I</t>
  </si>
  <si>
    <t>WQ9BQuiuLrGvLNnIfvVvy</t>
  </si>
  <si>
    <t xml:space="preserve">Le informazioni dovranno essere rese disponibili anche ai lavoratori subappaltati.
L'espressione "di facile comprensione" implica che le informazioni siano accessibili o che vengano illustrate le procedure di accesso se necessario. Ad esempio, se viene fornito l'accesso a un formato elettronico, occorrerà mettere a disposizione un dispositivo come un computer, che sia sempre collegato e disponibile, e i lavoratori dovranno aver ricevuto le istruzioni su come utilizzare tale dispositivo. Se vengono fornite informazioni per iscritto, come le linee guida interpretative nazionali o pittogrammi, tali informazioni dovranno essere disponibili in una o più lingue predominanti della forza lavoro.
Il termine "aggiornate" implica che tali informazioni siano tratte dal più recente regolamento applicabile e in vigore in relazione agli argomenti del criterio.
</t>
  </si>
  <si>
    <t xml:space="preserve">il valutatore utilizzerà le interviste ai lavoratori, ove possibile, per verificare le modalità di comunicazione delle informazioni. Qualora non fosse possibile condurre interviste, il valutatore verificherà la conformità con questo P&amp;C effettuando una verifica incrociata con le informazioni presenti nei documenti e intervistando la rappresentanza dei lavoratori. Il valutatore dovrà ricevere i documenti o i pittogrammi rilevanti e verificare che siano sempre accessibili ai lavoratori e alla manodopera subappaltata (ad es., le informazioni sono affisse nelle aree comuni destinate alle pause dei lavoratori).
</t>
  </si>
  <si>
    <t>54dPs5U6gBeP4afltpfCE9</t>
  </si>
  <si>
    <t>1fCDpR8Tble3y6GAsbA5SQ</t>
  </si>
  <si>
    <t>04.05</t>
  </si>
  <si>
    <t>6rWTDm2B11EWOf3FyZBjgv</t>
  </si>
  <si>
    <t>La politica sui diritti umani viene riesaminata ogni tre anni o in corrispondenza di modifiche alle leggi sul lavoro o al modulo aggiuntivo GRASP, a seconda della condizione che si verifica prima.</t>
  </si>
  <si>
    <t>7qo9ScmLbiuqZWchSZc6FE</t>
  </si>
  <si>
    <t xml:space="preserve">In caso di riesame ogni tre anni, il valutatore dovrà verificare la politica sui diritti umani del produttore per controllare l'eventuale introduzione di modifiche alla legislazione sul lavoro che regola le politiche.
In caso di revisione dopo un aggiornamento delle linee guida interpretative nazionali del modulo aggiuntivo GRASP, il valutatore dovrà verificare eventuali modifiche alle linee guida interpretative nazionali che influiscano sulle politiche sui diritti umani del produttore.
In caso di Opzione 2 gruppo di produttori, sarà necessario riesaminare i contenuti a livello del SGQ ogni tre anni o prima se necessario.
</t>
  </si>
  <si>
    <t xml:space="preserve">il valutatore dovrà verificare la data della revisione ed eventuali modifiche incluse. Tali modifiche dovranno essere applicate ai documenti e alle informazioni affisse.
</t>
  </si>
  <si>
    <t>6fz1ZcgpxCeEz3mRGrevNc</t>
  </si>
  <si>
    <t>7geNs0j1gKJkrzJeivUc5B</t>
  </si>
  <si>
    <t>18hg0Wx3h9CUGZ5iIEVXGK</t>
  </si>
  <si>
    <t>04.04</t>
  </si>
  <si>
    <t>7JsD5lEyqSFOZ2PVyJz48F</t>
  </si>
  <si>
    <t>106X61fjRUuU5ncWGbzgm6</t>
  </si>
  <si>
    <t>La comunicazione dovrà avvenire prima del contratto con il partner aziendale e dovrà essere documentata.
Per l'Opzione 2, la comunicazione potrà essere gestita ed effettuata a livello del sistema di gestione della qualità (SGQ) ma dovrà essere documentata a livello del membro del gruppo di produttori e del subappaltatore.
Dovranno esistere prove documentali dell'avvenuta comunicazione della politica e della sua relativa accettazione. Il valutatore dovrà ispezionare le prove documentali (ad es., un documento firmato per accettazione delle politiche, la comunicazione nei contratti e così via).
Ai subappaltatori presenti presso il sito di produzione (oppure ai lavoratori subappaltati se il subappaltatore non è presente), il produttore dovrà fornire una copia della sua politica sui diritti umani illustrando la possibilità di denunciare le violazioni mediante il processo di reclamo previsto nell'azienda agricola.
Ai visitatori e agli altri subappaltatori in visita presso il sito del produttore, questi dovrà comunicare la sua politica di tolleranza zero nei confronti di inadempienze con la sua politica sui diritti umani e con le leggi locali durante la permanenza in azienda. È compito del produttore monitorare il rispetto di tali indicazioni.</t>
  </si>
  <si>
    <t xml:space="preserve">attraverso la revisione dei documenti e l'intervista al produttore, il valutatore dovrà verificare l'effettiva comunicazione della politica sui diritti umani. Inoltre, dovrà verificare le modalità di comunicazione a visitatori e altri subappaltatori. Il valutatore dovrà valutare il sistema di monitoraggio per visitatori e subappaltatori.
</t>
  </si>
  <si>
    <t>59rvtmSodx96vNiWaBpI7r</t>
  </si>
  <si>
    <t>18SAx6TL2CCMJBjVfiJQD1</t>
  </si>
  <si>
    <t>04.03</t>
  </si>
  <si>
    <t>3Rs2Dj2WgixuxQPcmqboej</t>
  </si>
  <si>
    <t>Tutto il personale di vigilanza è stato informato in merito ai contenuti della politica sui diritti umani del produttore.</t>
  </si>
  <si>
    <t>5ysbmOIvkCfEmNHBBO2Hmr</t>
  </si>
  <si>
    <t xml:space="preserve">Il termine "informato" implica che, ad es., a tutto il personale di gestione sia stata fornita una copia della politica sui diritti umani del produttore o che la spiegazione di tale politica del produttore sia inclusa nel processo di inserimento di ogni nuovo membro del personale di gestione.
Il termine "contenuti" comprende, ad es., una spiegazione dei diversi diritti inclusi e del processo di reclamo per la denuncia di eventuali violazioni di tali diritti.
L'espressione "personale di vigilanza" si riferisce a qualsiasi membro del personale in contatto con i lavoratori o con mansioni di vigilanza nel sito, come capoturno, responsabile, supervisore della squadra, ecc. In mancanza di personale simile, il produttore dovrà essere a conoscenza del criterio GRASP su questo argomento.
Se un produttore utilizza esclusivamente manodopera subappaltata, occorrerà informare il collegamento GRASP con il personale di gestione.
</t>
  </si>
  <si>
    <t xml:space="preserve">le informazioni dovranno essere documentate e saranno richieste verifiche incrociate delle prove (ad es., conferma firmata di ricezione della copia, testimonianze del personale responsabile e così via).
</t>
  </si>
  <si>
    <t>1I2lvoMa3TWCWbPOI8a06k</t>
  </si>
  <si>
    <t>6Do8vAYP3N7Xv7Vfnwf97M</t>
  </si>
  <si>
    <t>04.02</t>
  </si>
  <si>
    <t>7xWBz3lMZAF3Ju9KAzdFKd</t>
  </si>
  <si>
    <t xml:space="preserve">Tutti i lavoratori sono stati informati in merito ai contenuti della politica sui diritti umani del produttore. </t>
  </si>
  <si>
    <t>2X9GcJzSoWSpTK6AfXL0Xj</t>
  </si>
  <si>
    <t xml:space="preserve">Il termine "informati" implica che tali informazioni dovranno essere sempre disponibili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
In caso di affissione dei contenuti, gli avvisi dovranno essere collocati in aree comuni accessibili a tutti i lavoratori (ad es., aree per le pause, il consumo dei pasti o spogliatoi, ecc.), e dovranno contenere i recapiti per la presentazione dei reclami.
</t>
  </si>
  <si>
    <t>il valutatore utilizzerà le interviste ai lavoratori, ove possibile, per verificare le modalità di comunicazione della politica sui diritti umani. Qualora non fosse possibile condurre interviste, il valutatore verificherà la conformità con questo P&amp;C effettuando una verifica incrociata con le informazioni presenti nei documenti e intervistando la rappresentanza dei lavoratori.
Ai subappaltatori presenti presso il sito di produzione (oppure ai lavoratori subappaltati se il subappaltatore non è presente), il produttore dovrà fornire una copia della politica sui diritti umani del produttore e illustrare la possibilità di denunciare le violazioni da parte dei partner aziendali, mediante il processo di reclamo. 
Il valutatore dovrà richiedere e verificare le informazioni sulla manodopera subappaltata in relazione a questo P&amp;C.</t>
  </si>
  <si>
    <t>5QlqV0nuBakmWh8AX0IROm</t>
  </si>
  <si>
    <t xml:space="preserve">il valutatore utilizzerà le interviste ai lavoratori, ove possibile, per verificare le modalità di comunicazione della politica sui diritti umani. Qualora non fosse possibile condurre interviste, il valutatore verificherà la conformità con questo P&amp;C effettuando una verifica incrociata con le informazioni presenti nei documenti e intervistando la rappresentanza dei lavoratori.
Ai subappaltatori presenti presso il sito di produzione (oppure ai lavoratori subappaltati se il subappaltatore non è presente), il produttore dovrà fornire una copia della politica sui diritti umani del produttore e illustrare la possibilità di denunciare le violazioni da parte dei partner aziendali, mediante il processo di reclamo. 
Il valutatore dovrà richiedere e verificare le informazioni sulla manodopera subappaltata in relazione a questo P&amp;C.
</t>
  </si>
  <si>
    <t>5QYYzcS5RynnmhMFO3IxSb</t>
  </si>
  <si>
    <t>04.01</t>
  </si>
  <si>
    <t>WgCSRf9tJbw8j93staCwY</t>
  </si>
  <si>
    <t xml:space="preserve">Il produttore ha adottato e rispetta una politica per la protezione dei diritti umani, riconoscendo i diritti dichiarati nelle principali convenzioni lavorative dell'Organizzazione Internazionale del Lavoro (ILO), contro qualsiasi forma di lavoro forzato, corruzione, punizione corporale, molestia, abuso e discriminazione e a tutela di condizioni di lavoro adeguate, pratiche sociali e diritti umani per tutti i lavoratori. </t>
  </si>
  <si>
    <t>5NIkDzNkRiD93rSotN7DdE</t>
  </si>
  <si>
    <t>La politica sui diritti umani del produttore dovrà includere come minimo i seguenti requisiti:
1\. Il produttore rispetta tutte le leggi e i regolamenti locali.
2\. Il produttore rispetta i diritti dei lavoratori inclusi nelle principali convenzioni dell'ILO.
3\. Il produttore si impegna a rispettare i diritti umani come indicato nei Principi guida delle Nazioni Unite su imprese e diritti umani.
4\. Il produttore evita, non è coinvolto, non sostiene e non tollera alcun tipo di discriminazione nelle pratiche di impiego.
5\. Il produttore non sostiene e non tollera l'utilizzo di minacce o punizioni corporali, coercizione fisica o psicologica, bullismo, molestie o abusi di alcun tipo.
6\. Il produttore verifica che nessun lavoratore sia coinvolto in situazioni di servitù debitoria o lavoro forzato per un datore di lavoro, reclutatore di manodopera o altra entità, al fine di ripagare i propri debiti.
7\. Il produttore proibisce qualsiasi coinvolgimento in atti di corruzione, estorsione, appropriazione indebita o abuso, in forma diretta o indiretta.
Per le aziende agricole a conduzione familiare senza lavoratori assunti, “lavoratori” deve far riferimento ai principali membri della famiglia che lavorano nell’azienda.
\- Nella politica del produttore, il riconoscimento dei diritti inclusi nelle principali convenzioni dell'ILO dovrà citare esplicitamente le convenzioni seguenti e le relative raccomandazioni (anche qualora non fossero state ratificate a livello statale): 29 e 105 e Raccomandazione 35 (Costrizione indiretta al lavoro), 87 (Libertà di associazione), 98 (Diritto di organizzazione e negoziazione collettiva), 100 e 111 e Raccomandazioni 90 e 111 (Uguaglianza di retribuzione fra manodopera maschile e femminile per un lavoro di valore uguale; Discriminazione in materia di impiego e nelle professioni), 138 e Raccomandazione 146 (Età minima), 182 e Raccomandazione 190 (Proibizione delle forme peggiori di lavoro minorile), 81 (Ispezione del lavoro nell'industria e nel commercio), 122 (Politica dell'impiego).
\- La politica dovrà dimostrare la comprensione dei Principi guida delle Nazioni Unite su imprese e diritti umani in relazione a dignità, giustizia, equità, rispetto e indipendenza.
\- La politica dovrà consentire a tutti i lavoratori di presentare reclami per qualsiasi violazione della presente dichiarazione utilizzando un processo di reclamo che tuteli la riservatezza, senza timori di ritorsioni e con la garanzia di una pronta risoluzione.
\- Dopo aver comunicato la politica, il produttore dovrà aspettarsi la piena conformità agli stessi impegni da parte di tutti i subappaltatori di manodopera fino al termine del rapporto commerciale.
\- Il produttore dovrà accettare che, qualora venga rilevata una qualsiasi violazione di questa politica in occasione delle verifiche per la valutazione GRASP, tale violazione dovrà essere considerata come un'inadempienza al presente P&amp;C.</t>
  </si>
  <si>
    <t>durante la valutazione, il valutatore dovrà verificare l'esistenza della politica e l'eventuale presenza di inadempienze che violino uno qualsiasi degli obiettivi sopra menzionati. Il valutatore dovrà quindi commentare e indicare un punteggio per tali criteri come inadempienze al presente P&amp;C.
Per i gruppi di produttori, la politica potrà essere sviluppata a livello di gruppo, ma la conformità dovrà essere verificata a livello del membro del gruppo di produttori.</t>
  </si>
  <si>
    <t>58cJmy1kh77tn2J4Hpf3MA</t>
  </si>
  <si>
    <t xml:space="preserve">durante la valutazione, il valutatore dovrà verificare l'esistenza della politica e l'eventuale presenza di inadempienze che violino uno qualsiasi degli obiettivi sopra menzionati. Il valutatore dovrà quindi commentare e indicare un punteggio per tali criteri come inadempienze al presente P&amp;C.
Per i gruppi di produttori, la politica potrà essere sviluppata a livello di gruppo, ma la conformità dovrà essere verificata a livello del membro del gruppo di produttori.
</t>
  </si>
  <si>
    <t>1fPzYRqGLyZOy1llb5Vtlb</t>
  </si>
  <si>
    <t>03.07</t>
  </si>
  <si>
    <t>6w5TR8dMAj4auQg0sr8td0</t>
  </si>
  <si>
    <t>Viene conservato un registro con il riepilogo di tutti i reclami sollevati nei 24 mesi precedenti, a riprova della loro ricezione e gestione.</t>
  </si>
  <si>
    <t>7lWsTLpTvjNWtd0Ddy0ihB</t>
  </si>
  <si>
    <t xml:space="preserve">Il registro dovrà includere un rapporto sintetico che indichi i reclami risolti, il tempo necessario per la risoluzione, la comunicazione dello stato al lavoratore e la decisione finale.
In caso di reclami presentati a voce e immediatamente risolti, il rapporto dovrà indicare almeno l'argomento o il problema e la persona che l'ha risolto.
</t>
  </si>
  <si>
    <t xml:space="preserve">il valutatore dovrà verificare la conformità con questo P&amp;C in occasione delle interviste con i lavoratori, ove possibili. Qualora non fosse possibile condurre interviste, il valutatore verificherà la conformità attraverso la revisione dei documenti e le interviste con la rappresentanza dei lavoratori e il produttore. Se i lavoratori non hanno utilizzato il processo di reclamo, il valutatore dovrà verificare che tali lavoratori abbiano inteso chiaramente le informazioni relative all'assenza di ritorsioni e sanzioni. Ciò dovrà essere incluso nel rapporto GRASP.
</t>
  </si>
  <si>
    <t>7M8kd0W9wjpA8V5QSHHaVd</t>
  </si>
  <si>
    <t>72vqg1gXC6oRBqiD9PPtAO</t>
  </si>
  <si>
    <t>5zn5rvPKBMqVZFwtGJoNJG</t>
  </si>
  <si>
    <t>03.06</t>
  </si>
  <si>
    <t>19tlMWQaskVqc3GBA8bzlH</t>
  </si>
  <si>
    <t>Il produttore dovrà impegnarsi a risolvere il reclamo entro il periodo in cui il lavoratore è impiegato presso il produttore stesso, in modo tempestivo e proporzionato alla natura del reclamo sollevato.</t>
  </si>
  <si>
    <t>34GIR8ZyNqsEx2O0xq6wnQ</t>
  </si>
  <si>
    <t xml:space="preserve">Il termine "risolvere" si riferisce a una risposta positiva o negativa o all'assenza di risoluzione con relativa spiegazione. Questo requisito copre anche i reclami presentati dalla manodopera subappaltata nell'ambito del contratto commerciale.
In caso di reclami presentati in forma anonima, la risposta dovrà essere fornita come avviso generale affisso sulle bacheche o nei luoghi frequentati dai lavoratori, senza riferimento ad alcun lavoratore/lavoratore subappaltato.
Per i reclami della manodopera subappaltata estranei al contratto commerciale (imputabili unicamente alla responsabilità del datore di lavoro diretto), la risoluzione dovrà fornire al lavoratore subappaltato le informazioni relative alle risorse legali e ufficiali a sua disposizione per denunciare la violazione dei diritti (ad es., salario minimo pagato dal subappaltatore ma non dal produttore).
L'espressione "in modo tempestivo" implica che i reclami vengano risolti: per la manodopera assunta, in genere dopo al massimo 30 giorni dalla presentazione del reclamo o prima dell'ultimo giorno di impiego (se precedente ai 30 giorni dalla presentazione). Per i lavoratori subappaltati, 30 giorni dopo la presentazione del reclamo o prima dell'ultimo giorno della data del contratto (se precedente ai 30 giorni dalla presentazione).
In caso di impossibilità di risolvere il reclamo nei tempi indicati, sarà necessario documentare il motivo del ritardo e fornire le prove della comunicazione della risoluzione, per consentirne la verifica da parte del valutatore. Esempi di documentazione includono le prove che la risoluzione è stata inclusa nell'ultima busta paga, inviata per e-mail entro 30 giorni, o che non è stato possibile risolvere il reclamo e il lavoratore è stato avvisato di conseguenza.
Se è presente una rappresentanza dei lavoratori, il produttore dovrà avvisare i relativi responsabili in merito a reclami ed esiti.
</t>
  </si>
  <si>
    <t xml:space="preserve">il valutatore dovrà verificare la conformità con questo P&amp;C in occasione delle interviste con i lavoratori, ove possibili. Qualora non fosse possibile condurre interviste, il valutatore verificherà la conformità attraverso la revisione dei documenti e le interviste con la rappresentanza dei lavoratori e il produttore.
</t>
  </si>
  <si>
    <t>1DXT5oU3nI7HrnWiwb1VIc</t>
  </si>
  <si>
    <t>6MMc5tDcp0zKsLhBH5DeER</t>
  </si>
  <si>
    <t>03.05</t>
  </si>
  <si>
    <t>5EZNGVwRpHWcyHy4OonhI</t>
  </si>
  <si>
    <t>Esistono uno o più luoghi/soggetti ben indicati dedicati alla presentazione dei reclami, almeno uno dei quali è indipendente dal personale di vigilanza.</t>
  </si>
  <si>
    <t>MpDqYsMNKlaPRIRquYjJC</t>
  </si>
  <si>
    <t>I luoghi/soggetti per la presentazione dei reclami possono includere luoghi interni all'azienda agricola, una o più persone delegate alla ricezione dei reclami o la rappresentanza dei lavoratori che questi possono utilizzare per confrontarsi o per chiedere di presentare un reclamo. Qualsiasi luogo/soggetto prestabilito alla presentazione di un reclamo dovrà assicurare la possibilità di farlo in forma anonima.
Se in genere i lavoratori rimangono nei campi e hanno un accesso limitato agli edifici dell'azienda, potranno presentare un reclamo a una persona designata nella squadra che lavora nei campi.
In caso di rappresentanza dei lavoratori, questa dovrà essere avvisata di qualsiasi reclamo ricevuto, sempre rispettando i requisiti di riservatezza (senza condividere i dettagli).
L'espressione "ben indicati" implica che le informazioni sull'esistenza e il funzionamento del processo siano pubblicamente disponibili e accessibili, anche mediante canali destinati a coloro che potrebbero desiderare utilizzarla. Inoltre, le informazioni dovranno essere fornite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 I lavoratori dovranno essere informati di almeno un canale per la presentazione dei reclami indipendente dal personale di vigilanza. Ad esempio, può trattarsi dei contatti responsabili di un meccanismo di reclamo governativo, di un'organizzazione non governativa (ONG) o di un'altra organizzazione terza conosciuta per la tutela offerta ai lavoratori in caso di reclami.
L'espressione "personale di vigilanza" si riferisce a qualsiasi membro del personale in contatto con i lavoratori o con mansioni di vigilanza nel sito di produzione (ad es., capoturno, responsabile, supervisore della squadra, ecc.). In mancanza di personale simile, il produttore dovrà essere a conoscenza dei regolamenti.
L'espressione "indipendente dal personale di vigilanza" implica la presenza di un luogo o soggetto/soggetti/organizzazione indipendente dal personale di gestione (ad es., il numero di telefono di un'autorità, una ONG o un'organizzazione terza), in modo che i lavoratori che desiderino presentare un reclamo non si sentano intimiditi avendo come unico punto di contatto una persona responsabile interna all'azienda. Presso tali luoghi o soggetti, il lavoratore potrà presentare o ritirare i reclami.
Se è presente una rappresentanza dei lavoratori, il produttore dovrà informare i relativi responsabili di ogni reclamo ricevuto o ritirato, sempre rispettando la riservatezza del processo.
Esempi: all'interno di un sito, un luogo lontano dalla vista del personale di gestione, vicino ai luoghi destinati alle pause/al consumo dei pasti.
Come soggetti, la rappresentanza dei lavoratori. Il produttore può aggiungere un'organizzazione o individuo che rappresenti la comunità, come soggetto ulteriore per la presentazione dei reclami.</t>
  </si>
  <si>
    <t xml:space="preserve">il valutatore dovrà verificare la conformità con questo P&amp;C in occasione delle interviste con i lavoratori, ove possibili. Se non è possibile condurre le interviste, il valutatore verificherà la conformità attraverso la revisione dei documenti.
</t>
  </si>
  <si>
    <t>7xQIu9XtI8TEVE8AU8Izo1</t>
  </si>
  <si>
    <t>15rmagqDILiL9OehElaZcF</t>
  </si>
  <si>
    <t>03.04</t>
  </si>
  <si>
    <t>6oMxfrCFXvW3rS2gcJEKmA</t>
  </si>
  <si>
    <t>Tutti i lavoratori hanno ricevuto istruzioni di facile comprensione sul processo di reclamo.</t>
  </si>
  <si>
    <t>58TmhrlgL9M0gjL3euEqri</t>
  </si>
  <si>
    <t>L'espressione "di facile comprensione" implica che tutte le comunicazioni siano disponibili in una o più lingue predominanti della forza lavoro. Nel caso in cui i lavoratori non sappiano leggere, il produttore dovrà fornire alternative, come pittogrammi o la possibilità di impartire istruzioni verbali &lt;i&gt;ad hoc&lt;/i&gt;.
Le istruzioni dovranno essere comunicate con cura, ad es. mediante cartelloni affissi in azienda, opuscoli distribuiti direttamente ai lavoratori/subappaltatori (occorrerà presentare le prove dell'accessibilità del materiale), consegna di contratti e documentazione dei lavoratori (occorrerà fornire le prove che i lavoratori/subappaltatori abbiano ricevuto una copia dei documenti) e invio elettronico (con prova della ricezione da parte di lavoratori/subappaltatori). Laddove le istruzioni vengano affisse/pubblicate, le prove dovranno dimostrare che il produttore ha indicato chiaramente dove reperire le istruzioni.
Tutti i nuovi lavoratori dovranno essere istruiti sul processo di reclamo. Il produttore sarà tenuto a informare i lavoratori del processo al più tardi durante la comunicazione delle prime istruzioni di lavoro o in occasione della prima riunione con i lavoratori.
Anche i lavoratori subappaltati dovranno ricevere queste istruzioni e avere la possibilità di presentare dei reclami.</t>
  </si>
  <si>
    <t xml:space="preserve">il valutatore dovrà verificare la conformità con questo P&amp;C in occasione delle interviste con i lavoratori, ove possibili. Se non è possibile condurre le interviste, il valutatore verificherà la conformità con questo P&amp;C attraverso la revisione dei documenti. Il valutatore dovrà verificare che la lingua in cui sono redatte le istruzioni sia comprensibile per i lavoratori.
</t>
  </si>
  <si>
    <t>74JlWgnkjnlI8rDlEAMb04</t>
  </si>
  <si>
    <t>6uSpDnR3yQ5uar8BBVrZrv</t>
  </si>
  <si>
    <t>03.03</t>
  </si>
  <si>
    <t>6cMdTFv9q25nifzYJ7h11b</t>
  </si>
  <si>
    <t>La rappresentanza dei lavoratori ha ricevuto istruzioni sulle modalità di utilizzo del processo per conto di altri lavoratori e sui diritti inclusi nelle politiche sui diritti umani del produttore.</t>
  </si>
  <si>
    <t>4OpE10UmEqeeha2XAYmaFt</t>
  </si>
  <si>
    <t>L'espressione "ha ricevuto istruzioni" implica che alla rappresentanza dei lavoratori sia stato spiegato come utilizzare il processo per conto dei lavoratori.
La rappresentanza dei lavoratori deve essere a conoscenza che il lavoratore è obbligato a fornire l'autorizzazione per la presentazione di un reclamo per suo conto.
Inoltre, la rappresentanza deve essere informata dell'obbligo di tenere riservate tutte le informazioni.
Se applicabile, sarà necessario presentare un documento con il consenso del lavoratore a lasciare agire la rappresentanza per suo conto. Se il lavoratore chiede alla rappresentanza di mantenere anonimo il reclamo, il processo dovrà rispettare tale richiesta e proseguire senza effetti sul risultato finale.
In caso di rinuncia a qualsiasi forma di rappresentanza, i lavoratori avranno la possibilità di richiedere l'aiuto di altri colleghi lavoratori. In tal caso, il collegamento GRASP con il personale responsabile fornirà le informazioni al lavoratore, alla persona o all'organizzazione (indipendente dal produttore) scelta per aiutare il lavoratore a presentare il reclamo.</t>
  </si>
  <si>
    <t xml:space="preserve">dovranno essere disponibili le prove documentali delle informazioni fornite a chi rappresenta il lavoratore.
Il valutatore dovrà utilizzare le interviste ai lavoratori (incluse quelle al rappresentante come applicabile) per verificare in che modo è stato spiegato il processo di reclamo. Qualora non fosse possibile condurre interviste, il valutatore verificherà la conformità con questo P&amp;C effettuando una verifica incrociata con le informazioni presenti nei documenti e intervistando la rappresentanza dei lavoratori.
</t>
  </si>
  <si>
    <t>5urfMQplyrLGOXRqccX879</t>
  </si>
  <si>
    <t>6NzSDV2IsFOtacEOaj13Gl</t>
  </si>
  <si>
    <t>03.02</t>
  </si>
  <si>
    <t>54Uf16WN5JQGUYNFhBMfZy</t>
  </si>
  <si>
    <t>Il processo di reclamo è implementato e adeguato al numero e alla tipologia di lavoratori per la presentazione dei reclami di persona, in maniera anonima, o per mezzo della rappresentanza dei lavoratori.</t>
  </si>
  <si>
    <t>2Jib05e3hqYWR7CCJYGZHq</t>
  </si>
  <si>
    <t>Il termine "implementato" implica che il processo sia disponibile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
Il processo dovrà indicare le modalità e i luoghi per la presentazione del reclamo, il tempo necessario per la risoluzione, la persona che fornirà una risposta e la dichiarazione esplicita della riservatezza del processo, il cui utilizzo non pregiudicherà il diritto del lavoratore ad adire al tribunale, e l'assenza di ritorsioni o sanzioni legate all'utilizzo del processo.
La manodopera subappaltata dovrà avere accesso al processo di reclamo. I loro reclami potranno 1) rientrare nell'ambito del contratto commerciale (ad es., le condizioni o l'orario di lavoro presso il sito di produzione non coincide con quello indicato) oppure 2) esulare dall'ambito del contratto commerciale (ad es., il datore di lavoro diretto non offre un alloggio adeguato).
Il termine "adeguato" implica che il processo debba offrire a tutti i lavoratori la possibilità di presentare un reclamo e ottenere una risposta in un tempo ragionevole e in forma riservata. Per i lavoratori con contratto a breve termine, il processo dovrà prevedere tempi di risoluzione più rapidi.
Laddove conversazioni/incontri individuali rappresentino un'opzione per la risoluzione immediata dei reclami, tali conversazioni/incontri dovranno essere svolti in una lingua compresa dal lavoratore e dovranno essere documentati.</t>
  </si>
  <si>
    <t xml:space="preserve">il valutatore utilizzerà le interviste ai lavoratori, ove possibile, per verificare la disponibilità, la comunicazione e l'implementazione del processo per tutti i lavoratori, soprattutto per quelli con contratto a breve termine. Qualora non fosse possibile condurre interviste, il valutatore verificherà la conformità con questo P&amp;C effettuando una verifica incrociata con le informazioni presenti nei documenti e intervistando la rappresentanza dei lavoratori.
</t>
  </si>
  <si>
    <t>42sYt5DbTXQHx6SiVgVWiU</t>
  </si>
  <si>
    <t>5m0BI5wZuoNOyDPYCiX3Xe</t>
  </si>
  <si>
    <t>03.01</t>
  </si>
  <si>
    <t>1St7JSTQzuOK8pDfpSqren</t>
  </si>
  <si>
    <t>Tutti i lavoratori possono avvalersi di un processo di reclamo senza timori di ritorsioni o sanzioni.</t>
  </si>
  <si>
    <t>2Y89jXJxqd2ySM9aQb12HR</t>
  </si>
  <si>
    <t>Il processo dovrà essere semplice e a disposizione di tutta la manodopera assunta e/o subappaltata.
Il processo dovrà essere disponibile in una o più lingue predominanti della forza lavoro e/o sotto forma di pittogrammi.
Inoltre, il processo dovrà includere anche i reclami verbali, immediatamente risolvibili mediante una conversazione/incontro individuale svolto nella lingua compresa dal lavoratore.</t>
  </si>
  <si>
    <t xml:space="preserve">il valutatore dovrà verificare la disponibilità del processo mediante le interviste ai lavoratori, ove possibile. Qualora non fosse possibile condurre interviste, il valutatore verificherà la conformità con questo P&amp;C effettuando una verifica incrociata con le informazioni presenti nei documenti e intervistando la rappresentanza dei lavoratori.
</t>
  </si>
  <si>
    <t>1R8z6iLS1vLIAHZN4fwLck</t>
  </si>
  <si>
    <t>53Sx4h1tiaBx96W255bwTA</t>
  </si>
  <si>
    <t>02.05</t>
  </si>
  <si>
    <t>6FhBRrQNwhrndMfhzghGtx</t>
  </si>
  <si>
    <t>I lavoratori, la loro rappresentanza e il produttore organizzano incontri mensili su temi legati al modulo aggiuntivo GRASP nel periodo di massima presenza dei lavoratori.</t>
  </si>
  <si>
    <t>2fiG6REnTeV2qODiKZWqcb</t>
  </si>
  <si>
    <t xml:space="preserve">L'espressione "massima presenza dei lavoratori" implica che gli incontri abbiano luogo durante il picco stagionale o il periodo di raccolta più recente. Se la maggior parte dei lavoratori non è presente in tali periodi, almeno un incontro dovrà svolgersi nel periodo in cui è presente il numero maggiore di lavoratori, in occasione delle attività registrate secondo lo standard IFA.
Se la massima presenza dei lavoratori si verifica nell'arco di sette settimane o in un arco di tempo inferiore, la conformità con questo requisito può essere ottenuta svolgendo un incontro nelle sette settimane.
Per quanto riguarda il collegamento GRASP con il personale di gestione, i lavoratori dovranno incontrarsi mensilmente con la persona designata.
Gli incontri possono svolgersi sotto forma di riunioni o rapide conversazioni con scambio di informazioni, purché ai lavoratori sia assicurata la libertà di esprimersi/porre domande. In base alle condizioni, gli incontri possono svolgersi con un unico gruppo, tra piccoli gruppi o sotto forma di sessioni individuali.
Le discussioni degli argomenti correlati al modulo aggiuntivo GRASP dovranno includere:
\- Informazioni relative a orario di lavoro, stipendi, modifiche alle condizioni di lavoro e qualsiasi altra condizione di lavoro che interessi i lavoratori
\- Informazioni relative alla politica sui diritti umani del produttore
\- Importanza del processo di reclamo e modalità di utilizzo dello stesso
\- Referenti locali importanti (ad es., ufficio del lavoro statale, autorità del lavoro locali, sindacati locali, difensori civici, ecc.)
</t>
  </si>
  <si>
    <t xml:space="preserve">la documentazione degli incontri dovrà essere disponibile e la partecipazione dovrà essere verificata mediante le interviste, ove possibile. Qualora non fosse possibile svolgere gli incontri a causa dell'assenza della rappresentanza dei lavoratori, la conformità verrà ottenuta solo quando il produttore dichiarerà di essere a conoscenza dell'incontro. Le prove documentali dovranno includere, ad es., un avviso che riporti informazioni dettagliate affisso in luoghi adeguati, dove i lavoratori abbiano la possibilità di individuarlo e leggerlo nella propria lingua madre, e un registro dei lavoratori assenti agli incontri.
</t>
  </si>
  <si>
    <t>hQNd2uxITz3h9L5NA0Esq</t>
  </si>
  <si>
    <t>504jxiMLX4m1KEs5eytNfX</t>
  </si>
  <si>
    <t>6p9JXzwRhZyGTbr6ztZQwa</t>
  </si>
  <si>
    <t>02.04</t>
  </si>
  <si>
    <t>3MXZP1VwkLT3juIFP6EvcL</t>
  </si>
  <si>
    <t>La rappresentanza dei lavoratori o il collegamento con il personale di gestione è stato informato in merito al proprio ruolo, ai propri compiti e diritti nell'ambito del modulo aggiuntivo GRASP.</t>
  </si>
  <si>
    <t>pOaGoZ7wijPTluwyRI4IK</t>
  </si>
  <si>
    <t>Le principali informazioni relative al ruolo, ai compiti e ai diritti dovranno includere indicazioni sul processo di reclamo per tutti i lavoratori, riunioni con i lavoratori, condivisione delle informazioni ricevute dal personale di gestione e agevolazione della comunicazione con altri sindacati a disposizione dei lavoratori, oltre al contatto con le autorità sindacali locali.</t>
  </si>
  <si>
    <t xml:space="preserve">il valutatore dovrà confrontare registri e interviste con la rappresentanza dei lavoratori e i collegamenti con il personale di gestione.
</t>
  </si>
  <si>
    <t>3KoSwP3h3LcPPyAnUuTVh8</t>
  </si>
  <si>
    <t>01v2H3qr0AtPFmXMU5RXew</t>
  </si>
  <si>
    <t>02.03</t>
  </si>
  <si>
    <t>2MhuSThzG46eVvl2jJWv99</t>
  </si>
  <si>
    <t xml:space="preserve">Il produttore garantisce che la decisione relativa alla rappresentanza dei lavoratori venga presa nel periodo di massima presenza dei lavoratori presso l'azienda agricola. </t>
  </si>
  <si>
    <t>1xqXiA5gl21B0j3OvMQZoH</t>
  </si>
  <si>
    <t>L'espressione "massima presenza" implica che il processo decisionale abbia luogo durante il picco stagionale o il periodo di raccolta più recente. Se la maggior parte dei lavoratori non è presente in tali periodi, il processo decisionale dovrà avere luogo nel periodo in cui è presente il numero maggiore di lavoratori, in occasione delle attività registrate nello standard GLOBALG.A.P. di Sicurezza Integrata in Agricoltura (standard IFA)&lt;b&gt;.&lt;/b&gt;
L'espressione "il produttore garantisce" si riferisce, ad es., al fatto che il produttore debba fornire indicazioni, motivare i lavoratori, mettere a disposizione tempo e locali durante l'orario di lavoro, fornendo informazioni sul ruolo della rappresentanza, offrendo pause senza riduzioni salariali e assicurando il pagamento delle ore di lavoro dedicate alla partecipazione alle riunioni.</t>
  </si>
  <si>
    <t xml:space="preserve">il valutatore dovrà verificare tali informazioni mediante le interviste con i lavoratori (intervistando coloro che hanno preso parte alle riunioni), ove possibile. Qualora non fosse possibile condurre interviste, il valutatore verificherà la conformità con questo P&amp;C effettuando una verifica incrociata con le informazioni presenti nei documenti e intervistando la rappresentanza dei lavoratori.
</t>
  </si>
  <si>
    <t>7cTRyquh7U3O8cBA8Paijt</t>
  </si>
  <si>
    <t>3vKz1XeHl2F8VNaaUrDMUl</t>
  </si>
  <si>
    <t>02.02</t>
  </si>
  <si>
    <t>lnnZx59PwPPdnKRvf2K0t</t>
  </si>
  <si>
    <t xml:space="preserve">Una volta decisa la rappresentanza da parte dei lavoratori, il personale di gestione comunica ai lavoratori correnti i dettagli relativi alla composizione e al tipo di rappresentanza. </t>
  </si>
  <si>
    <t>7iMvTJuO02Rdu32DXhBhZW</t>
  </si>
  <si>
    <t>Il termine "comunica" implica che tali informazioni dovranno essere sempre disponibili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
Le informazioni oggetto di comunicazione dovranno includere i nomi e l'ubicazione della rappresentanza dei lavoratori durante l'orario di lavoro.
Ove applicabile, il produttore dovrà comunicare il nome e il contatto del collegamento GRASP con il personale di gestione.
Se un produttore utilizza esclusivamente manodopera subappaltata, occorrerà nominare un collegamento GRASP con il personale di gestione.</t>
  </si>
  <si>
    <t>6XwwhNCjx0ZRqAJBgSk2yO</t>
  </si>
  <si>
    <t>6rtaRMxnDqpmX3MNNT0YX4</t>
  </si>
  <si>
    <t>02.01</t>
  </si>
  <si>
    <t>51LmLBT68buODb478dP2UE</t>
  </si>
  <si>
    <t>I lavoratori correnti hanno scelto in maniera adeguata la propria rappresentanza che li aiuti a valutare, comunicare e monitorare i propri interessi nei confronti del produttore.</t>
  </si>
  <si>
    <t>6m8fp9emVthqKIDuRZa30q</t>
  </si>
  <si>
    <t>Tipi di decisioni possibili:
1\. Utilizzare la stessa forma di rappresentanza del ciclo di produzione precedente
2\. Utilizzare i rappresentanti di un'organizzazione sindacale che tuteli lavoratori, consigli dei lavoratori o organizzazioni collettive (se possibile dal punto di vista legale)
3\. Utilizzare una nuova forma di rappresentanza
4\. Scegliere di non avere una rappresentanza collettiva
La rappresentanza può essere formata da:
\- Un individuo o un gruppo di individui
\- Un rappresentante di un’organizzazione sindacale collettiva legalmente attiva presso l’azienda agricola: un rappresentante sindacale, un delegato, consigli del lavoro, o qualsiasi altra forma operante legalmente
\- Qualsiasi altra forma che offra ai lavoratori la possibilità di far valere i propri diritti, ad esempio incontri documentati, con frequenza regolare, organizzati e gestiti dai lavoratori per discutere tematiche e problemi vari
\- Un collegamento GRASP con il personale di gestione:
a. Se un produttore utilizza esclusivamente manodopera subappaltata o
b. Se i lavoratori rifiutano tutte le opzioni menzionate sopra e decidono di auto-rappresentarsi individualmente davanti al personale di gestione o
c. Se i lavoratori dei produttori che impiegano al massimo cinque lavoratori durante un anno di produzione decidono di rinunciare a una rappresentanza collettiva, questi dovranno fornire una dichiarazione scritta e il produttore (o il personale responsabile della supervisione) dovrà assumersi il ruolo di collegamento del modulo aggiuntivo GRASP
La rappresentanza viene considerata appropriata se:
\- La decisione è stata presa nell'anno o nel periodo di produzione correnti
\- Riguarda i lavoratori correntemente assunti e presenti presso l'azienda</t>
  </si>
  <si>
    <t>il valutatore dovrà verificare la conformità con questo P&amp;C attraverso la revisione dei documenti e le interviste con i lavoratori che hanno partecipato al processo decisionale, ove possibile. Se non è possibile condurre le interviste, il valutatore verificherà la conformità attraverso la revisione dei documenti.
Per le organizzazioni collettive e i consigli del lavoro, la designazione del responsabile dovrà essere registrata, attuale e valida e tale responsabile dovrà essere presente sempre o spesso nei pressi dell'azienda agricola. Il valutatore dovrà verificare la registrazione ufficiale (presso le autorità governative o del lavoro) perché sia valida la designazione e dovrà altresì contattare direttamente le organizzazioni locali. 
Se i lavoratori decidono di rappresentarsi autonomamente, il produttore dovrà scegliere un collegamento GRASP con il personale di gestione. Il produttore dovrà conservare una dichiarazione scritta che contenga le informazioni rilevanti, relative alla decisione dei lavoratori di rappresentarsi autonomamente (nomi dei partecipanti, data e dettagli della decisione e firma di tutti i lavoratori coinvolti nella decisione). Il valutatore dovrà verificare i documenti e le date delle dichiarazioni. Inoltre, in occasione delle interviste con i lavoratori, il valutatore dovrà verificare che i lavoratori abbiano deciso liberamente di rinunciare alla rappresentanza collettiva, senza alcuna influenza esterna.
Per i produttori che utilizzano cinque o meno lavoratori durante l'anno di produzione, se i lavoratori rinunciano alla rappresentanza collettiva, il valutatore dovrà verificare la dichiarazione e confrontarla con le interviste, ove possibile, per assicurarsi che non vi siano state pressioni esterne. 
Per i produttori che utilizzano solo manodopera subappaltata, occorrerà nominare un collegamento GRASP con il personale di gestione. 
Solo ai fini della conformità GRASP, un collegamento GRASP con il personale di gestione viene sempre considerato come equivalente alla rappresentanza dei lavoratori.</t>
  </si>
  <si>
    <t>3MSvFAu06ogDjRbyfMHZC</t>
  </si>
  <si>
    <t xml:space="preserve">il valutatore dovrà verificare la conformità con questo P&amp;C attraverso la revisione dei documenti e le interviste con i lavoratori che hanno partecipato al processo decisionale, ove possibile. Se non è possibile condurre le interviste, il valutatore verificherà la conformità attraverso la revisione dei documenti.
Per le organizzazioni collettive e i consigli del lavoro, la designazione del responsabile dovrà essere registrata, attuale e valida e tale responsabile dovrà essere presente sempre o spesso nei pressi dell'azienda agricola. Il valutatore dovrà verificare la registrazione ufficiale (presso le autorità governative o del lavoro) perché sia valida la designazione e dovrà altresì contattare direttamente le organizzazioni locali. 
Se i lavoratori decidono di rappresentarsi autonomamente, il produttore dovrà scegliere un collegamento GRASP con il personale di gestione. Il produttore dovrà conservare una dichiarazione scritta che contenga le informazioni rilevanti, relative alla decisione dei lavoratori di rappresentarsi autonomamente (nomi dei partecipanti, data e dettagli della decisione e firma di tutti i lavoratori coinvolti nella decisione). Il valutatore dovrà verificare i documenti e le date delle dichiarazioni. Inoltre, in occasione delle interviste con i lavoratori, il valutatore dovrà verificare che i lavoratori abbiano deciso liberamente di rinunciare alla rappresentanza collettiva, senza alcuna influenza esterna.
Per i produttori che utilizzano cinque o meno lavoratori durante l'anno di produzione, se i lavoratori rinunciano alla rappresentanza collettiva, il valutatore dovrà verificare la dichiarazione e confrontarla con le interviste, ove possibile, per assicurarsi che non vi siano state pressioni esterne. 
Per i produttori che utilizzano solo manodopera subappaltata, occorrerà nominare un collegamento GRASP con il personale di gestione. 
Solo ai fini della conformità GRASP, un collegamento GRASP con il personale di gestione viene sempre considerato come equivalente alla rappresentanza dei lavoratori.
</t>
  </si>
  <si>
    <t>1SMNQQnAJDPrsosDfpJzBb</t>
  </si>
  <si>
    <t>14.01</t>
  </si>
  <si>
    <t>6l9SwBwycabIGaq3rG9PXs</t>
  </si>
  <si>
    <t>La valutazione del SGQ del modulo aggiuntivo GRASP del gruppo di produttori mostra evidenze relative alla corretta implementazione del modulo aggiuntivo GRASP da parte di tutti i membri del gruppo di produttori.</t>
  </si>
  <si>
    <t>6zb7vWRhSiqJQzancDOKlV</t>
  </si>
  <si>
    <t xml:space="preserve">Per ottenere la conformità con questo P&amp;C è necessario che vengano controllati e risultino conformi tutti i punti seguenti:
1. L'implementazione del modulo aggiuntivo GRASP è inclusa nel SGQ del modulo aggiuntivo GRASP del gruppo di produttori, in base ai ""Regolamenti generali GLOBALG.A.P. - Regole per gruppi di produttori e produttori multisito con SGQ"".
2. È in vigore un sistema in grado di informare e formare in maniera regolare il personale chiave di ciascun membro del gruppo di produttori partecipanti sulle questioni correlate a P&amp;C, temi e questioni del modulo aggiuntivo GRASP (ad esempio la formazione del personale di vigilanza sui piani correttivi per il lavoro infantile).
3. Tutte le misure adottate nell'ambito del SGQ per implementare il modulo aggiuntivo GRASP tra tutti i membri del gruppo di produttori partecipanti sono documentate.
4. Esistono elementi che dimostrano che il gruppo di produttori promuove la conformità di tutti i membri del gruppo di produttori partecipanti ai requisiti GRASP e valuta ogni anno i progressi e i problemi in linea con il modulo aggiuntivo GRASP.
5. Si tiene aggiornato un registro di tutti i produttori con processi di produzione certificati GLOBALG.A.P. che implementano il modulo aggiuntivo GRASP. Per ogni membro del gruppo di produttori, il registro contiene la data di valutazione interna nonché il livello di conformità raggiunto, tutte le inadempienze rilevate nelle valutazioni interne ed esterne e le azioni correttive adottate in risposta a tali inadempienze.
6. Esiste una procedura di implementazione delle azioni correttive conseguenti le precedenti valutazioni interne per tutti i membri del gruppo di produttori.
7. Sono disponibili delle evidenze dell'applicazione di procedure di implementazione delle azioni correttive conseguenti le precedenti valutazioni interne per tutti i membri del gruppo di produttori.
8. L'auditor interno del gruppo di produttori è qualificato secondo le regole generali GRASP.
</t>
  </si>
  <si>
    <t xml:space="preserve">Il valutatore dovrà verificare ciascun requisito del SGQ del modulo aggiuntivo GRASP in seguito all'audit dello standard IFA del SGQ da parte dell'OdC. Inoltre, dovrà richiedere delle prove documentali e confrontarle con i criteri relativi durante la valutazione esterna dei membri del gruppo di produttori (ad esempio, la formazione e le informazioni relative al piano correttivo per il lavoro infantile a livello di membri del gruppo di produttori).
Dovranno essere incluse le prove documentali degli incontri e delle interviste con i membri del gruppo di produttori sulla revisione dei progressi. La procedura per l'implementazione delle azioni correttive dovrà essere legata all'esistenza di una valutazione interna del modulo aggiuntivo GRASP e di azioni correttive da parte del membro del gruppo di produttori.
</t>
  </si>
  <si>
    <t>40V0ALJTCbf6o5mEcRnL1V</t>
  </si>
  <si>
    <t>6jbxivO9VjbvgCgxcNnDK5</t>
  </si>
  <si>
    <t>13.03</t>
  </si>
  <si>
    <t>79u7Sv9rsmcqHIZKIn40HU</t>
  </si>
  <si>
    <t>Sono disponibili dei registri di tutte le azioni disciplinari intraprese nei 24 mesi precedenti.</t>
  </si>
  <si>
    <t>48UBjXk57xB99GZQiazcDE</t>
  </si>
  <si>
    <t xml:space="preserve">I registri dovranno includere le informazioni relative a nome del lavoratore, situazione disciplinare e risoluzione, data di inizio e di fine della procedura.
</t>
  </si>
  <si>
    <t xml:space="preserve">Il valutatore dovrà controllare le registrazioni delle azioni disciplinari intraprese.
</t>
  </si>
  <si>
    <t>5QcqRKjyugITtX9F5mWxJx</t>
  </si>
  <si>
    <t>5341tD3frWQkSDpaOjaT9y</t>
  </si>
  <si>
    <t>QJ2yybwDAksAecWyfu7xh</t>
  </si>
  <si>
    <t>13.02</t>
  </si>
  <si>
    <t>5aRNysTRISKsDbaubz2ns9</t>
  </si>
  <si>
    <t>Ai lavoratori sono stati comunicati i termini della procedura disciplinare, incluso il divieto di applicare eventuali detrazioni salariali quali misure disciplinari.</t>
  </si>
  <si>
    <t>4oCsCHQ4bdwC7uy2A1FRPq</t>
  </si>
  <si>
    <t>Il valutatore dovrà controllare che tutti i lavoratori abbiano ricevuto informazioni sulla procedura. Dovrà essere riservata un'attenzione particolare ai lavoratori con contratti a brevissimo termine.
Per la conformità con questo P&amp;C si richiede che:
1\. La procedura è stata spiegata ai lavoratori.
2\. La procedura scritta è a disposizione dei lavoratori.
Sarà necessario informare la manodopera agricola subappaltata di queste procedure riferite al campo di applicazione del loro lavoro presso il sito di produzione e dei requisiti richiesti per l'esecuzione delle attività presso il sito di produzione del produttore.
Le informazioni relative alle procedure dovranno essere fornite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t>
  </si>
  <si>
    <t xml:space="preserve">il valutatore dovrà controllare i registri delle istruzioni (ad esempio che i contenuti siano corretti, l'elenco dei partecipanti, ecc.) e delle informazioni sulla manodopera subappaltata. Le istruzioni iniziali documentate potranno includere l'indicazione di procedure per i lavoratori stagionali.
</t>
  </si>
  <si>
    <t>4KnqFWr7YBL2OuIMD72y2c</t>
  </si>
  <si>
    <t>1QeEsrc8UuyqWR1lPTaf0U</t>
  </si>
  <si>
    <t>13.01</t>
  </si>
  <si>
    <t>1bf4tJFIPXnoLhU2ezhISD</t>
  </si>
  <si>
    <t>Esiste una procedura disciplinare scritta.</t>
  </si>
  <si>
    <t>1zSp8aQE1bJzjZ1NUmbI8Q</t>
  </si>
  <si>
    <t>Il processo dovrà essere semplice e a disposizione di tutti i lavoratori assunti, inclusi quelli subappaltati.
La procedura disciplinare scritto dovrà includere e spiegare come minimo le fasi indicate di seguito:
1\. Udienza
2\. Decisione
3\. Ricorso o revisione
4\. Decisione finale (misure correttive)
Il processo dovrà essere disponibile in una o più lingue predominanti della forza lavoro e/o sotto forma di pittogrammi.</t>
  </si>
  <si>
    <t xml:space="preserve">Il valutatore dovrà verificare l'esistenza di una procedura scritta. Il valutatore dovrà richiedere e verificare le informazioni sulla manodopera subappaltata in relazione a questo P&amp;C.
</t>
  </si>
  <si>
    <t>5GjSFRGliXoulGkdlAeEre</t>
  </si>
  <si>
    <t>2LTDXoG3x1dvJEtrFOwold</t>
  </si>
  <si>
    <t>12.08</t>
  </si>
  <si>
    <t>7F0zKBpGG7fBeRHQwv5hJl</t>
  </si>
  <si>
    <t>I lavoratori vengono invitati a utilizzare in maniera efficace le pause lavorative/i giorni di riposo durante la stagione di picco.</t>
  </si>
  <si>
    <t>5im7R7yk3rtrO4hPSRm3H9</t>
  </si>
  <si>
    <t>Il termine "invitati" si riferisce alla comunicazione di informazioni durante l'orario di lavoro settimanale o insieme alle istruzioni di lavoro fornite durante la giornata.
Per la manodopera subappaltata, il produttore dovrà verificare la conformità. Se vengono individuate inadempienze, il produttore dovrà documentare ogni istanza e includere le relative misure correttive adottate.</t>
  </si>
  <si>
    <t xml:space="preserve">Il valutatore dovrà verificare i metodi di comunicazione e, se è possibile eseguire interviste, confrontare i registri con le dichiarazioni rilasciate dai lavoratori.
Il valutatore dovrà richiedere e verificare le informazioni sulla manodopera subappaltata in relazione a questo P&amp;C.
</t>
  </si>
  <si>
    <t>3REBipJjMBilm8fOUb7AAk</t>
  </si>
  <si>
    <t>6pkyPAaEzhqILFZKAQjFmh</t>
  </si>
  <si>
    <t>6r6UKO6tVO1cFOEq0mi9aq</t>
  </si>
  <si>
    <t>12.07</t>
  </si>
  <si>
    <t>5NWevhd49C88Svf40Vx33R</t>
  </si>
  <si>
    <t>Il personale di vigilanza conosce le misure di salvaguardia in vigore per tutelare la salute e la sicurezza dei lavoratori durante le ore settimanali di lavoro straordinario e/o nelle ore settimanali di lavoro straordinario durante la stagione di picco.</t>
  </si>
  <si>
    <t>5bC2EvnYmtPvYNUCxcLLPz</t>
  </si>
  <si>
    <t>L'espressione "personale di vigilanza" si riferisce a qualsiasi membro del personale in contatto con i lavoratori o con mansioni di vigilanza nel sito, come capoturno, responsabile, supervisore della squadra, ecc. In mancanza di personale simile, il produttore dovrà essere a conoscenza del criterio GRASP su questo argomento e dovrà disporre di misure di salvaguardia.
Dovrà essere disponibile un registro delle misure di salvaguardia a tutela della salute e della sicurezza dei lavoratori.
Per la manodopera subappaltata, il produttore dovrà verificare la conformità. Se vengono individuate inadempienze, il produttore dovrà documentare ogni istanza e includere le relative misure correttive adottate.</t>
  </si>
  <si>
    <t xml:space="preserve">il valutatore dovrà verificare i registri delle istruzioni e la conformità della manodopera subappaltata.
Il valutatore dovrà richiedere e verificare le informazioni sulla manodopera subappaltata in relazione a questo P&amp;C.
</t>
  </si>
  <si>
    <t>h7oXDmdmJMZ6fIerKOiWd</t>
  </si>
  <si>
    <t>5OmbGwMJDvjKYXu5ogpQUl</t>
  </si>
  <si>
    <t>12.06</t>
  </si>
  <si>
    <t>Y3XTQdUYM45fPGn5bDXEC</t>
  </si>
  <si>
    <t>La documentazione dimostra che il totale delle ore di lavoro settimanali ordinarie e straordinarie rispetta le leggi nazionali e i contratti di lavoro collettivi.
Se la legge nazionale fissa il limite delle ore lavorative settimanali totali sopra le 60 ore (straordinari inclusi), le stagioni di picco e/o i lavoratori agricoli sono esclusi dalle limitazioni per gli straordinari; il datore di lavoro indica il totale settimanale delle ore lavorate e le misure di salvaguardia appropriate che sono in vigore a tutela della salute e della sicurezza dei lavoratori.</t>
  </si>
  <si>
    <t>7JvMsKrYML3iSIiYMnOgzz</t>
  </si>
  <si>
    <t>Se la legge nazionale o i contratti di lavoro collettivi includono accordi per l'aumento limitato nel tempo delle ore lavorate, sarà possibile utilizzare questo metodo per i calcoli. Il valutatore dovrà controllare che i metodi di calcolo siano a) definiti chiaramente e b) in linea con i requisiti della legge nazionale.
Se il numero totale di ore settimanali lavorate (straordinari inclusi) supera le 60 ore, il valutatore dovrà controllare che le condizioni stabilite dalla legge siano applicabili alla situazione e verificare eventuali contratti di lavoro collettivi legati al settore.
Dovranno esistere delle misure di salvaguardia a tutela della salute e della sicurezza dei lavoratori, inclusa una strategia per compensare le ore con pause o giorni di riposo e per monitorare la salute e i livelli di produttività dei lavoratori. Le misure di salvaguardia possono includere: garanzia di pause/giorni di riposo preventivi, monitoraggio della stanchezza dei lavoratori in base all'aumento degli incidenti sul lavoro, sistemi di turnazione concepiti per ridurre al minimo l'accumulo di stanchezza e/o valutazione dei rischi legati alla natura del lavoro, in modo che il carico di lavoro non faccia aumentare i rischi per la salute e la sicurezza.
Per la manodopera subappaltata, il produttore dovrà verificare la conformità. Se vengono individuate inadempienze, il produttore dovrà documentare ogni istanza e includere le relative misure correttive adottate.</t>
  </si>
  <si>
    <t xml:space="preserve">il valutatore dovrà confrontare i registri delle ore settimanali totali di ciascun lavoratore con le leggi nazionali, utilizzando le linee guida interpretative nazionali come guida ma affidandosi alle norme di legge. Se è possibile eseguire interviste, il valutatore dovrà confrontare le informazioni con le dichiarazioni dei lavoratori seguendo le regole di campionamento per i documenti. Il rapporto dovrà includere dei commenti che descrivano i metodi di calcolo delle ore.
In merito alle misure di salvaguardia, il produttore dovrà presentare una copia della valutazione dei rischi sulla salute e la sicurezza dei lavoratori e sulle procedure di sicurezza in base alla certificazione GLOBALG.A.P., indicando le procedure di sicurezza in vigore in caso di superamento delle 48 ore. La conformità dovrà includere l'applicazione delle procedure.
Il valutatore dovrà richiedere e verificare le informazioni sulla manodopera subappaltata in relazione a questo P&amp;C.
</t>
  </si>
  <si>
    <t>1qG7PcWvwdKSGDa7dJ75NW</t>
  </si>
  <si>
    <t>hG77himehSgHeDDOlDNBX</t>
  </si>
  <si>
    <t>12.05</t>
  </si>
  <si>
    <t>7L4bzyZsrFvG1F5qR7BM05</t>
  </si>
  <si>
    <t>La documentazione dimostra che le pause lavorative e i giorni di riposo rispettano le leggi applicabili in materia e/o i contratti di lavoro nazionali.
Salvo diversa regolamentazione specifica per il settore dell'agricoltura indicata dalle leggi nazionali o dai contratti di lavoro collettivi, le pause lavorative o i giorni di riposo includono almeno:
(a) Pause brevi durante l'orario di lavoro
(b) Pause sufficientemente lunghe per il consumo del pasto
(c) Riposo giornaliero o notturno non inferiore a 8 ore nell'arco delle 24 ore
(d) Riposo di almeno un giorno intero di calendario nell'arco di una settimana</t>
  </si>
  <si>
    <t>2JYU85TsDph7Spfj1pGemd</t>
  </si>
  <si>
    <t>Per la manodopera subappaltata, il produttore dovrà verificare la conformità. Se vengono individuate inadempienze, il produttore dovrà documentare ogni istanza e includere le relative misure correttive adottate.</t>
  </si>
  <si>
    <t xml:space="preserve">il valutatore dovrà confrontare i registri delle pause/dei giorni liberi di ciascun lavoratore con le leggi nazionali, utilizzando le linee guida interpretative nazionali come guida ma affidandosi alle norme di legge. Se è possibile eseguire interviste, il valutatore dovrà confrontare le informazioni con le dichiarazioni dei lavoratori seguendo le regole di campionamento per i documenti. 
Il valutatore dovrà richiedere e verificare le informazioni sulla manodopera subappaltata in relazione a questo P&amp;C.
</t>
  </si>
  <si>
    <t>b1uXtPummmP5fYPyz7OsN</t>
  </si>
  <si>
    <t>6XNxMXF6QWhjOijgpoalYG</t>
  </si>
  <si>
    <t>12.04</t>
  </si>
  <si>
    <t>C0VKnqMPhlm9eAm434sgm</t>
  </si>
  <si>
    <t>L'orario di lavoro non supera le 48 ore settimanali (straordinari esclusi), salvo diversa indicazione nelle leggi o nei contratti di lavoro collettivi. Il datore di lavoro indica il totale delle ore lavorate e, se il totale supera le 48 ore, sono in vigore misure di salvaguardia appropriate a tutela della salute e della sicurezza dei lavoratori.
Se la legge nazionale e i contratti di lavoro collettivi fissano un monte ore settimanale inferiore (straordinari esclusi), il limite inferiore sarà prioritario.</t>
  </si>
  <si>
    <t>4RImM24nHG5n24ZwtTnUoj</t>
  </si>
  <si>
    <t>Se la legge nazionale o i contratti di lavoro collettivi includono accordi per l'aumento limitato nel tempo delle ore lavorate, sarà possibile utilizzare questo metodo per i calcoli. Il valutatore dovrà verificare i metodi di calcolo.
L'espressione "indicazione nelle leggi" si riferisce ad es. alla possibilità di calcolare la media delle ore durante un periodo o di compensarle, a nuove modalità di turnazione, media delle ore lavorate, accordi per orario flessibile, settimana corta, lavoro a chiamata, insieme alla disponibilità estesa o perfino alla reperibilità, 24 ore su 24, 7 giorni su 7. Tali eccezioni offrono una certa flessibilità al limite di ore giornaliero e settimanale. Tuttavia, la media delle ore non potrà superare le 48 ore a settimana entro un periodo di tre mesi o inferiore.
Dovranno esistere delle misure di salvaguardia a tutela della salute e della sicurezza dei lavoratori, inclusa una strategia per compensare le ore con pause o giorni di riposo e per monitorare la salute e i livelli di produttività dei lavoratori.
Le misure di salvaguardia possono includere: garanzia di pause/giorni di riposo preventivi, monitoraggio dei lavoratori in base all'aumento degli incidenti sul lavoro causati dalla stanchezza, sistemi di turnazione concepiti per ridurre al minimo l'accumulo di stanchezza, valutazione dei rischi legati alla natura del lavoro, in modo che il carico di lavoro non faccia aumentare i rischi per la salute e la sicurezza.
Per la manodopera subappaltata, il produttore dovrà verificare la conformità. Se vengono individuate inadempienze, il produttore dovrà documentare ogni istanza e includere le relative misure correttive adottate.</t>
  </si>
  <si>
    <t xml:space="preserve">il valutatore dovrà confrontare i registri delle ore di ciascun lavoratore con le leggi nazionali, utilizzando le linee guida interpretative nazionali come guida ma affidandosi alle norme di legge. Se è possibile eseguire interviste, il valutatore dovrà confrontare le informazioni con le dichiarazioni dei lavoratori seguendo le regole di campionamento per i documenti. 
In merito alle misure di salvaguardia, il produttore dovrà presentare una copia della valutazione dei rischi sulla salute e la sicurezza dei lavoratori e sulle procedure di sicurezza in base alla certificazione GLOBALG.A.P., indicando le procedure di sicurezza in vigore in caso di superamento delle 48 ore. La conformità dovrà includere l'applicazione delle procedure.
Il valutatore dovrà richiedere e verificare le informazioni sulla manodopera subappaltata in relazione a questo P&amp;C.
</t>
  </si>
  <si>
    <t>757whJZYiE1KwL8gJcj2H</t>
  </si>
  <si>
    <t>54Q9UUuTd5dTSdyekKgQzO</t>
  </si>
  <si>
    <t>12.03</t>
  </si>
  <si>
    <t>79iSIHu6A14kzblBtmL1mE</t>
  </si>
  <si>
    <t>Le ore di straordinario non possono essere richieste regolarmente durante un anno/ciclo di produzione e come indicato dalla legge.</t>
  </si>
  <si>
    <t>bYK0PRLAz3QANo4eyWr6F</t>
  </si>
  <si>
    <t>L'espressione "non possono essere richieste regolarmente" si riferisce alla natura eccezionale degli straordinari, legati a circostanze speciali che si verificano nell'azienda al di là della normale programmazione.
Al contrario, il lavoro eseguito "su base regolare" non è legato a circostanze speciali e si verifica ripetutamente: una volta alla settimana, una volta al mese o al di fuori della stagione di picco/raccolto.
Le stagioni di picco/raccolto sono considerate circostanze speciali durante l'anno/il ciclo di produzione.
Per la manodopera subappaltata, il produttore dovrà verificare la conformità. Se vengono individuate inadempienze, il produttore dovrà documentare ogni istanza e includere le relative misure correttive adottate.</t>
  </si>
  <si>
    <t xml:space="preserve">il valutatore dovrà verificare i registri degli straordinari e confrontarli con le dichiarazioni rilasciate dai lavoratori durante le interviste, ove possibile. 
Il valutatore dovrà richiedere e verificare le informazioni sulla manodopera subappaltata in relazione a questo P&amp;C.
</t>
  </si>
  <si>
    <t>57OcRtlpyLvTsLTfwBsWBi</t>
  </si>
  <si>
    <t>568aLgrkve2v8UDFWOTM6Q</t>
  </si>
  <si>
    <t>12.02</t>
  </si>
  <si>
    <t>HXWw4GMRZBSm0pdUEWJ0B</t>
  </si>
  <si>
    <t>Tutte le ore di straordinario sono eseguite volontariamente, salvo diversa regolamentazione nella legislazione nazionale o nei contratti di lavoro collettivi.</t>
  </si>
  <si>
    <t>73ilLTiP4JGYiFYMGYr4UM</t>
  </si>
  <si>
    <t>Tutti gli straordinari dovranno essere documentati nei registri.
Il termine "volontariamente" indica che gli straordinari non sono obbligatori ma frutto di un accordo tra lavoratore e datore di lavoro per una causa eccezionale. Gli straordinari non dovranno prendere la forma di lavoro forzato o potenziale abuso di manodopera, ovvero non dovrà esistere il divieto di allontanarsi dalle proprietà dell'azienda agricola, sarà vietato requisire i documenti del lavoratore, dovranno essere previste pause non limitate e così via.
Per la manodopera subappaltata, il produttore dovrà verificare la conformità. Se vengono individuate inadempienze, il produttore dovrà documentare ogni istanza e includere le relative misure correttive adottate.</t>
  </si>
  <si>
    <t xml:space="preserve">il valutatore dovrà controllare che nel documento dei termini e condizioni d'impiego, nel piano settimanale o nelle istruzioni di lavoro siano incluse le istruzioni relative agli straordinari.
Il valutatore confronterà i registri delle istruzioni e del sistema con le interviste ai lavoratori, ove possibile. Se non è possibile condurre le interviste, il valutatore dovrà utilizzare i documenti per la verifica, come buste paga, libri paga e termini d'impiego.
Il valutatore dovrà richiedere e verificare le informazioni sulla manodopera subappaltata in relazione a questo P&amp;C.
</t>
  </si>
  <si>
    <t>6XhgtadoxKw3XWIYF3Seuf</t>
  </si>
  <si>
    <t>12.01</t>
  </si>
  <si>
    <t>6op1U779VASZP3S8ZbvRc9</t>
  </si>
  <si>
    <t xml:space="preserve">I registri mostrano l'orario di lavoro, compresi straordinari, lavoro notturno, e pause/giorni liberi, insieme all'indicazione delle stagioni di punta/raccolto. </t>
  </si>
  <si>
    <t>4Fpd15P8z8f1dSjC4Aclrj</t>
  </si>
  <si>
    <t xml:space="preserve">Dovranno essere disponibili i registri degli orari di lavoro, il lavoro straordinario, le istruzioni sul lavoro notturno e l'indicazione delle pause.
Per la manodopera subappaltata, il produttore dovrà verificare la conformità. Se vengono individuate inadempienze, il produttore dovrà documentare ogni istanza e includere le relative misure correttive adottate. Per le aziende agricole a conduzione familiare, ciò dovrà essere verificato insieme alle condizioni lavorative dei bambini e dei minorenni.
</t>
  </si>
  <si>
    <t xml:space="preserve">il valutatore dovrà controllare i registri e la conformità delle condizioni confrontando tali registri con le leggi, utilizzando le linee guida interpretative nazionali come guida ma facendo affidamento alle norme di legge.
Il valutatore dovrà richiedere e verificare le informazioni sulla manodopera subappaltata in relazione a questo P&amp;C.
</t>
  </si>
  <si>
    <t>5F1w8HtUMo0qTpTxru5MRt</t>
  </si>
  <si>
    <t>7yHxsFU07aKWqJR694BXA3</t>
  </si>
  <si>
    <t>3oyPXv9JByXBhykT7U5La4</t>
  </si>
  <si>
    <t>11.05</t>
  </si>
  <si>
    <t>7VuoRSaqgzX1GUcsoNOea</t>
  </si>
  <si>
    <t>Tutti i lavoratori hanno accesso a un riepilogo dei registri del sistema prima o al momento del pagamento del salario, nella lingua in cui vengono impartite al lavoratore le istruzioni di lavoro, come minimo, o in una o più lingue predominanti della forza lavoro.</t>
  </si>
  <si>
    <t>22cqF5FX2uhUad3SSQE2FK</t>
  </si>
  <si>
    <t>L'espressione "hanno accesso" implica che ogni lavoratore abbia la possibilità di verificare le ore personali registrate prima dell'effettuazione del pagamento e che abbia la facoltà di presentare un reclamo utilizzando tali informazioni.
Le informazioni dovranno essere scritte in un modo che risulti facilmente comprensibile ai lavoratori.</t>
  </si>
  <si>
    <t xml:space="preserve">il valutatore dovrà verificare le copie del riepilogo durante la revisione dei documenti e confrontare tali informazioni con le interviste ove possibile. Per assegnare la conformità, il valutatore dovrà controllare il tipo, la frequenza e l'efficacia dell'accesso.
</t>
  </si>
  <si>
    <t>3J24Glrer1437lwsauUMDz</t>
  </si>
  <si>
    <t>5lQyvcgz6P4t1QYC9ROCDQ</t>
  </si>
  <si>
    <t>5ad0ksbR0rX5JdFNTO3BmZ</t>
  </si>
  <si>
    <t>11.04</t>
  </si>
  <si>
    <t>2hyaGlZnrEw0aFx5X52pUL</t>
  </si>
  <si>
    <t>Tutti lavoratori sono a conoscenza del sistema di registrazione delle ore lavorative e del sistema di verifica.</t>
  </si>
  <si>
    <t>4kZG2rieX3F3pFHUyljiIi</t>
  </si>
  <si>
    <t xml:space="preserve">Il termine "sono a conoscenza" implica che il produttore comunichi ai lavoratori le modalità e i luoghi per la verifica delle informazioni, ad es. fornendo informazioni durante una riunione o in occasione dell'assunzione, predisponendo cartelli o annunci in bacheca in corrispondenza del giorno di paga, conservando un foglio presenze giornaliero firmato, verificando il rapporto dell'orologio marcatempo, fornendo un riepilogo con il codice di ciascun lavoratore a scopo di riservatezza, ecc. Tali informazioni dovranno essere illustrate a tutti nuovi lavoratori. Per i lavoratori con contratti a brevissimo termine, tali informazioni dovranno essere comunicate in occasione del primo incontro insieme alle istruzioni di lavoro.
</t>
  </si>
  <si>
    <t xml:space="preserve">il valutatore dovrà verificare:
- La disponibilità delle informazioni per i lavoratori
- Le prove della comunicazione delle istruzioni
</t>
  </si>
  <si>
    <t>SbdUrZdQafuWvSKGxihAZ</t>
  </si>
  <si>
    <t>1L3M3Av0uLACImNgJFAzjv</t>
  </si>
  <si>
    <t>11.03</t>
  </si>
  <si>
    <t>4fAmFSpT5frMOi7g9fdlNB</t>
  </si>
  <si>
    <t>Il sistema fornisce un registro effettivo delle pause giornaliere, dei giorni liberi settimanali e delle ferie per ciascun lavoratore.</t>
  </si>
  <si>
    <t>GJq0vSx143x9yrpWqpDh4</t>
  </si>
  <si>
    <t>Nei Paesi in cui la legislazione e/o i contratti di lavoro collettivi consentano di adottare orario flessibile, retribuzione delle pause, modifiche all'orario di lavoro dovute a condizioni meteo, accumulo o compensazione oraria e altre forme assimilabili di calcolo del salario, il sistema dovrà fornire un registro delle modalità di applicazione di tali forme.
Per la manodopera subappaltata, laddove il sistema sia sotto la responsabilità del datore di lavoro diretto, dovrà essere fornito un campione della registrazione. Se la responsabilità ricade sul produttore, il valutatore dovrà verificare il sistema del produttore.
Per le aziende agricole a conduzione familiare, dovrà indicare almeno la durata delle pause giornaliere e i giorni liberi alla settimana, se applicabile.</t>
  </si>
  <si>
    <t xml:space="preserve">il valutatore dovrà verificare i documenti e confrontarne i contenuti con le dichiarazioni rilasciate durante le interviste, ove possibile.
Il valutatore dovrà richiedere e verificare le informazioni sulla manodopera subappaltata in relazione a questo P&amp;C. Per le aziende agricole a conduzione familiare, le dichiarazioni orali possono essere considerate prove se confermate da altri membri.
</t>
  </si>
  <si>
    <t>4vs7hMdmbszZJa4z1P4ANX</t>
  </si>
  <si>
    <t>7Lm3bvisDzLLgtTWDSeVP4</t>
  </si>
  <si>
    <t>11.02</t>
  </si>
  <si>
    <t>71TSFU4yaH37AUVHsDKys9</t>
  </si>
  <si>
    <t>Il sistema fornisce un registro delle ore di lavoro ordinarie e straordinarie per ciascun lavoratore.</t>
  </si>
  <si>
    <t>4VRDa92fiZrlHdqRimjzdH</t>
  </si>
  <si>
    <t>Il registro dovrà includere una descrizione del calcolo delle ore lavorative, ovvero il sistema di registrazione delle ore lavorative del produttore dovrà includere dettagli quali, ad esempio, nuove modalità di turnazione, media delle ore lavorate, accordi per orario flessibile, settimana corta, lavoro a chiamata, insieme alla disponibilità estesa o alla reperibilità, 24 ore su 24, 7 giorni su 7.
Per la manodopera subappaltata, laddove il sistema sia sotto la responsabilità del datore di lavoro diretto, dovrà essere fornito un campione della registrazione. Se la responsabilità ricade sul produttore, il valutatore dovrà verificare il sistema del produttore.
Per le aziende agricole a conduzione familiare, il sistema dovrà documentare almeno gli orari di lavoro di ciascun membro della famiglia per ogni giorno.</t>
  </si>
  <si>
    <t xml:space="preserve">il valutatore dovrà verificare i documenti e confrontarne i contenuti con le dichiarazioni rilasciate durante le interviste, ove possibile.
Il valutatore dovrà richiedere e verificare le informazioni sulla manodopera subappaltata in relazione a questo P&amp;C.
</t>
  </si>
  <si>
    <t>4dxc7TRPkWVNNH2pZB36pQ</t>
  </si>
  <si>
    <t>4ZnVuDviK4rbgaIDxYJc1E</t>
  </si>
  <si>
    <t>11.01</t>
  </si>
  <si>
    <t>4uZH85aYfaii4apEjbjA5R</t>
  </si>
  <si>
    <t xml:space="preserve">Esiste un sistema di registrazione delle ore lavorative, adeguato al tipo e alle dimensioni del sito di produzione/manipolazione. </t>
  </si>
  <si>
    <t>4Zu5XyquVuNLMEQKxFxUUY</t>
  </si>
  <si>
    <t>Il sistema dovrà fornire al personale di gestione e a tutti i lavoratori le informazioni relative al numero di ore lavorate. Per ciascun lavoratore, il sistema dovrà indicare le ore esatte di entrata e di uscita di ogni giorno per agevolare la verifica e la conferma da parte dei lavoratori. Esempi di sistemi adeguati includono schede per la registrazione delle ore, orologi marcatempo, badge elettronici, ecc.
Per la manodopera subappaltata, laddove il sistema sia sotto la responsabilità del datore di lavoro diretto, dovrà essere fornito un campione della registrazione. Se la responsabilità ricade sul produttore, il valutatore dovrà verificare il sistema del produttore. Per le aziende agricole a conduzione familiare, il sistema dovrà indicare almeno il nome, l'ora di entrata e uscita dal lavoro di ciascun membro della famiglia per ogni giorno.</t>
  </si>
  <si>
    <t xml:space="preserve">il valutatore dovrà verificare l'esistenza del sistema e la sua adeguatezza all'azienda.
Il valutatore dovrà richiedere e verificare le informazioni sulla manodopera subappaltata in relazione a questo P&amp;C, ove applicabile.
</t>
  </si>
  <si>
    <t>1UQ4cj8qsny76nudFqxKHT</t>
  </si>
  <si>
    <t>1yYGn2OV22MAusoIFctqCZ</t>
  </si>
  <si>
    <t>10.04</t>
  </si>
  <si>
    <t>5oism6Org8q9xxvDCgHKUr</t>
  </si>
  <si>
    <t>Se i bambini di età inferiore a quella di scolarizzazione obbligatoria che vivono e/o lavorano presso i siti di produzione non hanno a disposizione istituti scolastici, il produttore promuove iniziative di scolarizzazione presso il sito stesso.</t>
  </si>
  <si>
    <t>4bq4POfjj1sPiUtrm25Ge1</t>
  </si>
  <si>
    <t xml:space="preserve">L'espressione "promuove iniziative di scolarizzazione presso il sito stesso" include, a titolo esemplificativo, la richiesta alle autorità locali di insegnanti che si rechino presso il sito di produzione, la possibilità per gli insegnanti di accedere al sito di produzione, la sovvenzione di insegnanti che si rechino sul sito di produzione e così via. Ciò è valido anche per le aziende agricole a conduzione familiare.
</t>
  </si>
  <si>
    <t xml:space="preserve">La conformità viene ottenuta quando il valutatore ha verificato che nei siti di produzione non vive e non lavora alcun bambino di età uguale o inferiore a quella della scolarizzazione obbligatoria. In tutti gli altri casi, il valutatore deve verificare la conformità con questi criteri. Prima della valutazione, il valutatore dovrà verificare la disponibilità di scuole. Quindi, il valutatore dovrà ispezionare i luoghi e controllare le prove documentali e le spiegazioni orali fornite dal produttore, ad esempio le verifiche documentate dei trasporti, i registri dei viaggi, le interviste con i lavoratori genitori dei bambini inseriti negli elenchi, laddove tali interviste siano possibili.
</t>
  </si>
  <si>
    <t>LIlGAXC7dgnKPjxv0CHy9</t>
  </si>
  <si>
    <t>2h4whuwdDnnIZzrKO1b7CY</t>
  </si>
  <si>
    <t>7bILznBt63q1KynGvuuyg3</t>
  </si>
  <si>
    <t>10.03</t>
  </si>
  <si>
    <t>4xyUXJA1ktowRmBucLn07p</t>
  </si>
  <si>
    <t xml:space="preserve">Se l'accesso agli edifici scolastici non è possibile, il produttore provvede al trasporto dei bambini di età inferiore a quella dell'obbligo di scolarizzazione. </t>
  </si>
  <si>
    <t>6DUnEWx33Mfete79PDKCTU</t>
  </si>
  <si>
    <t>L'espressione "accesso agli edifici scolastici non è possibile" copre quelle situazioni in cui i bambini non hanno la possibilità di iscriversi e frequentare la scuola, ad es., non è possibile raggiungere la scuola percorrendo a piedi una distanza adeguata all'età senza compromettere la salute o la sicurezza del bambino, il percorso per raggiungere la scuola non è sicuro e così via.
L'espressione "provvede al trasporto" implica che il produttore richieda alle autorità locali l'istituzione di trasporti pubblici, che offra trasporto con mezzi privati o che sovvenzioni trasporti come necessario a garantire che il bambino possa facilmente raggiungere la scuola. Ciò è valido anche per le aziende agricole a conduzione familiare. Per le aziende a conduzione familiare prive di lavoratori assunti, le limitazioni al reddito familiare possono essere considerate dal valutatore nel valutare la conformità con questi criteri.</t>
  </si>
  <si>
    <t xml:space="preserve">La conformità viene ottenuta solo se il valutatore verifica che nei siti di produzione/manipolazione non vive e non lavora alcun bambino di età uguale o inferiore a quella della scolarizzazione obbligatoria. In tutti gli altri casi, il valutatore deve verificare la conformità con questi criteri. Il valutatore dovrà verificare, ad es., le ispezioni documentate dei trasporti e i registri di viaggio e confrontare le informazioni nelle interviste con i lavoratori genitori di suddetti bambini, laddove le interviste siano possibili.
</t>
  </si>
  <si>
    <t>5ACEE2giwQHlfnqD6UM5r2</t>
  </si>
  <si>
    <t>2q3Qew96xppHm4YhdowKe6</t>
  </si>
  <si>
    <t>10.02</t>
  </si>
  <si>
    <t>7AZQTwiE0FW1i5ePXUcB3t</t>
  </si>
  <si>
    <t xml:space="preserve">Il produttore verifica e conserva i registri di tutti i bambini presenti nei siti di produzione che abbiano un'età inferiore a quella di completamento della scolarizzazione obbligatoria, indicando il nome completo, il nome dei genitori e la data di nascita di ciascun bambino. </t>
  </si>
  <si>
    <t>4PhUFEv7eFrBwVWkSMQEK9</t>
  </si>
  <si>
    <t xml:space="preserve">L'espressione "verifica e conserva i registri" implica che il produttore disponga di un metodo o processo di verifica delle informazioni (come la verifica di documenti d'identificazione del lavoratore, permesso di lavoro, scheda di registrazione del lavoratore, tessera di iscrizione ai sindacati, ecc., con una copia digitale). Ciò è valido anche per le aziende agricole a conduzione familiare. </t>
  </si>
  <si>
    <t xml:space="preserve">La conformità viene ottenuta quando il valutatore verifica che nei siti di produzione non vive e non lavora alcun bambino di età uguale o inferiore a quella della scolarizzazione obbligatoria. In tutti gli altri casi, il valutatore deve verificare la conformità con questi criteri. Per le aziende a conduzione familiare prive di lavoratori assunti, il produttore deve fornire testimonianza nella forma di documenti e questa deve essere sottoposta a controllo incrociato con gli altri membri principali della famiglia, dove possibile.
Il produttore dovrà fornire tali informazioni al valutatore all'inizio della valutazione (ad es., elenco dei lavoratori, elenco con file e documenti, ecc.).
Il valutatore dovrà effettuare una verifica incrociata dell'elenco includendo nel campione dei lavoratori intervistati almeno alcuni lavoratori genitori dei figli elencati.
</t>
  </si>
  <si>
    <t>1MoE8uMRvkZ77AtUKZ16L1</t>
  </si>
  <si>
    <t>11vbwwY7FDR5ijFG54HRRX</t>
  </si>
  <si>
    <t>10.01</t>
  </si>
  <si>
    <t>2U2dWoHeaT4Rn3DcpeTOCG</t>
  </si>
  <si>
    <t xml:space="preserve">Tutti i bambini in età di scolarizzazione obbligatoria che vivono o lavorano nei siti di produzione devono avere accesso all'istruzione scolastica. </t>
  </si>
  <si>
    <t>6WyoIbeWaJ3asVjDlOgZX3</t>
  </si>
  <si>
    <t xml:space="preserve">L'espressione "tutti i bambini" include i bambini che lavorano legalmente (ad es., i bambini nelle aziende agricole a conduzione familiare, i bambini dell'età minima richiesta per l'ingresso al lavoro, ecc.), i bambini dei lavoratori e del personale di vigilanza (inclusi proprietario, operatori, ecc.).
Se l'età del termine della scolarizzazione obbligatoria è superiore a quella necessaria per l'ingresso al lavoro e vengono assunti bambini di età inferiore a quella della scolarizzazione obbligatoria, il produttore dovrà garantire che tali lavoratori abbiano accesso all'istruzione scolastica.
L'espressione "accesso all'istruzione scolastica" implica che i bambini abbiano la possibilità di essere iscritti e frequentare la scuola, ovvero la scuola si trova a una distanza ragionevole ed è quindi raggiungibile, la strada per raggiungerla è sicura, ecc.
Il produttore dovrà informare i lavoratori che hanno figli o sono tutori di bambini che vivono presso il sito di produzione o sono assunti e hanno un'età inferiore a quella necessaria per il completamento della scuola dell'obbligo in merito alle possibilità di accedere all'istruzione scolastica nella zona, fermo restando che la responsabilità per la frequenza scolastica ricade sui genitori/tutori. Ciò è valido anche per le aziende agricole a conduzione familiare.
</t>
  </si>
  <si>
    <t xml:space="preserve">La conformità viene ottenuta quando il valutatore ha verificato che nei siti di produzione non vive e non lavora alcun bambino di età uguale o inferiore a quella della scolarizzazione obbligatoria. In tutti gli altri casi, il valutatore deve verificare la conformità con i requisiti dei criteri del P&amp;C.
Il valutatore dovrà verificare le prove orali e documentali fornite dal produttore,
inoltre dovrà confrontare le informazioni con le interviste ove possibile.
</t>
  </si>
  <si>
    <t>6CWvALRsYw5fDzugrr4kAl</t>
  </si>
  <si>
    <t>3Dimiqdc67UKDeufwfoeiw</t>
  </si>
  <si>
    <t>01.04</t>
  </si>
  <si>
    <t>1V91xAF8JQOJc8TdmLakld</t>
  </si>
  <si>
    <t>Il produttore consente l'accesso al luogo di lavoro a tutte le rappresentanze dei lavoratori regolarmente registrate e riconosciute dalla legge locale, al fine di svolgere le loro funzioni rappresentative in conformità con i requisiti normativi nazionali applicabili.</t>
  </si>
  <si>
    <t>5t7F0hHUdZNMmUTppe43bv</t>
  </si>
  <si>
    <t xml:space="preserve">Questo requisito dovrà includere la manodopera subappaltata durante la permanenza della stessa nell'azienda agricola.
</t>
  </si>
  <si>
    <t xml:space="preserve">il valutatore dovrà verificare la conformità con questo P&amp;C in occasione delle interviste con i lavoratori, ove possibili. Qualora non fosse possibile condurre interviste, il valutatore dovrà verificare la conformità mediante la revisione dei documenti (ad es., registri delle visite dei rappresentanti sindacali o contatti dei rappresentanti sindacali affissi presso il sito di produzione). Il valutatore potrà contattare direttamente le organizzazioni per ottenere informazioni.
</t>
  </si>
  <si>
    <t>1o8mD6EnK5wQwCEJoONfYj</t>
  </si>
  <si>
    <t>3dOIqQzX8pCbXnijvWhzus</t>
  </si>
  <si>
    <t>7kVX5cvtYPun0ts8TLlcrd</t>
  </si>
  <si>
    <t>01.03</t>
  </si>
  <si>
    <t>3bCvDcu8N7yPeTFPOwGnUs</t>
  </si>
  <si>
    <t>Il produttore non discrimina e non penalizza in altro modo la rappresentanza dei lavoratori, i membri dei sindacati o le altre organizzazioni dei lavoratori a causa della loro appartenenza o affiliazione alle organizzazioni dei lavoratori legalmente registrate.</t>
  </si>
  <si>
    <t>30k3E20SfdkexLclwKJXu2</t>
  </si>
  <si>
    <t xml:space="preserve">Questo requisito dovrà includere la manodopera subappaltata durante la permanenza della stessa nell'azienda agricola.
Il valutatore dovrà essere a conoscenza delle organizzazioni dei lavoratori disponibili localmente. 
</t>
  </si>
  <si>
    <t>2iwc5vRFwsOZLoIuGkmAhU</t>
  </si>
  <si>
    <t>3uaA6l6inUWdqT3f4hmHAE</t>
  </si>
  <si>
    <t>01.02</t>
  </si>
  <si>
    <t>2PBRLEVXcGCQsEq0bfWyBR</t>
  </si>
  <si>
    <t>Se il diritto alla libertà di associazione e negoziazione collettiva non è previsto nella legislazione locale, è limitato o negato, il produttore consente forme alternative di rappresentanza e negoziazione indipendente dei lavoratori, che esula dal controllo del datore di lavoro.</t>
  </si>
  <si>
    <t xml:space="preserve">il valutatore dovrà essere a conoscenza del tipo di organizzazioni dei lavoratori consentite e riconosciute nel Paese e verificare le alternative offerte dal produttore.
</t>
  </si>
  <si>
    <t>4FQ1W215iNqDBI41cTVChR</t>
  </si>
  <si>
    <t>3euBNRpF4vyZ0UqqOwFwc1</t>
  </si>
  <si>
    <t>01.01</t>
  </si>
  <si>
    <t>6tLZNbYTShCNTON8xE7YJY</t>
  </si>
  <si>
    <t>Il produttore rispetta il diritto dei lavoratori di aderire e/o formare sindacati o altre organizzazioni dei lavoratori di loro scelta (oltre al diritto di rinunciare all'adesione/formazione di tali organizzazioni) in conformità con i requisiti normativi nazionali applicabili.</t>
  </si>
  <si>
    <t>7cPP3SfyXbZhGJAKW87W0U</t>
  </si>
  <si>
    <t>Questo requisito dovrà includere la manodopera subappaltata durante la permanenza della stessa nell'azienda agricola.
Il valutatore dovrà ricevere informazioni relative al tipo di organizzazioni dei lavoratori riconosciute nel Paese e ai requisiti di legge applicabili.</t>
  </si>
  <si>
    <t xml:space="preserve">il valutatore verificherà tali informazioni in occasione delle interviste ai lavoratori, se applicabili. Qualora non fosse possibile condurre interviste, il valutatore effettuerà una verifica incrociata di tali informazioni esaminando i documenti e intervistando la rappresentanza dei lavoratori. Le informazioni sui membri dei sindacati locali, i registri delle visite effettuate dai rappresentanti sindacali e/o i contatti di tali rappresentanti ecc. dovranno essere disponibili presso il sito di produzione provvisto di rappresentanza dei lavoratori.
</t>
  </si>
  <si>
    <t>3xVfcw8MEHmhHKuLYJZlbE</t>
  </si>
  <si>
    <t>16MF6bxEX2J2Asy8UtNgAq</t>
  </si>
  <si>
    <t>14.08</t>
  </si>
  <si>
    <t>4CIYt7lxzAdQJX0oJIubbg</t>
  </si>
  <si>
    <t>The internal producer group auditor is qualified according 
to the GRASP general rules.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</si>
  <si>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t>
  </si>
  <si>
    <t>35Kqy414JlRNwCF7p0dRE</t>
  </si>
  <si>
    <t>14.07</t>
  </si>
  <si>
    <t>lKctfEWeDFWCfO00eDSfI</t>
  </si>
  <si>
    <t>There is evidence of application of the procedure to implement corrective actions resulting from previous internal assessments for all producer group members.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</si>
  <si>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3LeU69bMirrFvTSqJFd4cY</t>
  </si>
  <si>
    <t>14.06</t>
  </si>
  <si>
    <t>1gVfj3uUO1PT6BPCtQDcQn</t>
  </si>
  <si>
    <t>There is a procedure to implement corrective actions resulting from previous internal assessments for all the producer group members.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</si>
  <si>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4S91YEYsnkpTWcyAwvD1QX</t>
  </si>
  <si>
    <t>14.05</t>
  </si>
  <si>
    <t>2BiTft2ZYwuSWZ5MmJjR2c</t>
  </si>
  <si>
    <t>A register is maintained of all producers with  GLOBALG.A.P. certified production processes implementing  GRASP. For every producer group member, it contains the internal assessment date as well as the compliance level reached, all non-compliances detected in internal and external assessments, and corrective actions following non-compliances.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</si>
  <si>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1KyNWCbHtTpK7HhlLrgO9j</t>
  </si>
  <si>
    <t>14.04</t>
  </si>
  <si>
    <t>3bhAkvLFTBVJR8KoaITDaG</t>
  </si>
  <si>
    <t>There is evidence that the producer group fosters compliance of all participating producer group members with the GRASP requirements and assesses the progresses and problems complying with GRASP every year.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</si>
  <si>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59xO0ADcsegL180hFwKGgE</t>
  </si>
  <si>
    <t>14.03</t>
  </si>
  <si>
    <t>2Gf4v0AdIvDVXgzViimnWw</t>
  </si>
  <si>
    <t>All steps taken in the frame of the QMS to implement GRASP among all participating producer group members are documented.Evidence: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</si>
  <si>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5ELakAMUQHCZFEqcmQnRDq</t>
  </si>
  <si>
    <t>14.02</t>
  </si>
  <si>
    <t>7gNSNLszG6yVzL83JwjYNI</t>
  </si>
  <si>
    <t>There is a system in place to regularly inform and train key 
staff of each producer group member on GRASP-related 
P&amp;Cs, topics, and issues (e.g., train supervisory staff on remediation plan for child labor).  Evidence: The assessor shall check each of the GRASP QMS requirements during the IFA CB QMS audit. The assessor shall request documental evidence and cross-check with related criteria during the producer group members’ external assessment (i.e., training and information related to remediation plan for child labor at producer group member level).
Documental evidence of meetings and interviews with producer group members on revision of progress shall be included. The procedure to implement corrective actions shall relate to the existence of the internal GRASP assessment and corrective actions of the producer group member.</t>
  </si>
  <si>
    <t>All Sections</t>
  </si>
  <si>
    <t>Unique Sections</t>
  </si>
  <si>
    <t>Unique Subsections</t>
  </si>
  <si>
    <t>Section:Subsection</t>
  </si>
  <si>
    <t>Section GUID</t>
  </si>
  <si>
    <t>Subsection GUID</t>
  </si>
  <si>
    <t>Title</t>
  </si>
  <si>
    <t>S Order</t>
  </si>
  <si>
    <t>SS Order</t>
  </si>
  <si>
    <t>Schon da?</t>
  </si>
  <si>
    <t>3YIgWsy9P8ND3BJPQGnD0j</t>
  </si>
  <si>
    <t xml:space="preserve">FO 01 MANAGEMENT </t>
  </si>
  <si>
    <t>5mUWYvmAcBFoyUbNbMwBFm1DSOMfBwEJ7NMTIzs3yO1i</t>
  </si>
  <si>
    <t>Gje6Vs9erIFxkUciUvJH4</t>
  </si>
  <si>
    <t>5S3hhH4brQmFX28p961rB1</t>
  </si>
  <si>
    <t>AQUACULTURE:  Finfish, crustaceans, molluscs, seaweed</t>
  </si>
  <si>
    <t xml:space="preserve">The standard applies to all stages of the aquatic species for all systems used in aquaculture.
Presently, the term “farmed aquatic species” within the standard refers to all species mentioned in the GLOBALG.A.P. product list published on the GLOBALG.A.P. website. This product list is extended for species based on demand and under consideration of brood stock origin. The term “farmed aquatic species” refers to finfish, crustaceans, molluscs, and macro-algae (seaweed) and depending on the criteria may apply exclusively to some of the groups. </t>
  </si>
  <si>
    <t>6Rm0QwTMNW6kK0eTQrJkhZ78fF8J8n8uDPsOxFl12Alc</t>
  </si>
  <si>
    <t>6FdWPU4oDWbSzvdyOZoYoB</t>
  </si>
  <si>
    <t>1bKgax0qDr1kdS45vRoOYL</t>
  </si>
  <si>
    <t>HOP 01 INTERNAL DOCUMENTATION</t>
  </si>
  <si>
    <t>7rjim934yL9ogfLKGg1C6w7mjSidGuWy0Ls8TvSUsTPI</t>
  </si>
  <si>
    <t>5UQeS9ZpTZ73bWl747qvBc</t>
  </si>
  <si>
    <t>1bKgax0qDr1kdS45vRoOYL5TvyR0UgB0EOmnMkFaZftX</t>
  </si>
  <si>
    <t>58YIZdoFmkYixB4J9NtgtD</t>
  </si>
  <si>
    <t>1NXB83vWchkgtYCMUnCsww</t>
  </si>
  <si>
    <t>QMS  01 Legality and administration</t>
  </si>
  <si>
    <t>4wZVGrd3Y6MNXGOUDdx8aE5TvyR0UgB0EOmnMkFaZftX</t>
  </si>
  <si>
    <t>1yWMo0Q80qUQDJqsf2LkXE</t>
  </si>
  <si>
    <t>3htAhHdPv9OtsLHNNhtZxH</t>
  </si>
  <si>
    <t>AQ 01 SITE HISTORY AND SITE MANAGEMENT</t>
  </si>
  <si>
    <t>One of the key features of sustainable farming is the continuous integration of site-specific knowledge and practical experience into future management planning and practices. This section is intended to ensure that the land, buildings, and other facilities which constitute the farm, are properly legally managed to ensure food safety and sustainability.</t>
  </si>
  <si>
    <t>3jlC57moeRajaaQIIaDd205TvyR0UgB0EOmnMkFaZftX</t>
  </si>
  <si>
    <t>4qbSjlziUqnQJwKT4sdkb1</t>
  </si>
  <si>
    <t>76Up1Jlz2ogKdKXUH1J3L</t>
  </si>
  <si>
    <t>FV 01 INTERNAL DOCUMENTATION</t>
  </si>
  <si>
    <t>1Lf9FHKch0eiLXJIpNhkap5TvyR0UgB0EOmnMkFaZftX</t>
  </si>
  <si>
    <t>7Im0gZuPu0LHTMAIaQXrVq</t>
  </si>
  <si>
    <t>6vK5KBcIFJbIyxl3B3ekIp</t>
  </si>
  <si>
    <t>FO 01 MANAGEMENT</t>
  </si>
  <si>
    <t>2bWjTJm7YGHjn0xzK8lmrx5TvyR0UgB0EOmnMkFaZftX</t>
  </si>
  <si>
    <t>2rxdA3gpl0PXbrvpZ0BtCg</t>
  </si>
  <si>
    <t>4wZVGrd3Y6MNXGOUDdx8aE</t>
  </si>
  <si>
    <t>HOP 02 CONTINUOUS IMPROVEMENT PLAN</t>
  </si>
  <si>
    <t>6Wkw4wWRDCURPfRLe7FPfh5TvyR0UgB0EOmnMkFaZftX</t>
  </si>
  <si>
    <t>6RbDnySZpbgffC9ju2q32c</t>
  </si>
  <si>
    <t>3hFRwOPd6tyF3XqgDpiUsI5TvyR0UgB0EOmnMkFaZftX</t>
  </si>
  <si>
    <t>1eFqhUYZUruUIaNxgz39cm</t>
  </si>
  <si>
    <t>3teX4BYt2AW8sJqpMJrRZD</t>
  </si>
  <si>
    <t>QMS 02 Management and organization</t>
  </si>
  <si>
    <t>2kuhirjgnGOVNDcaDpOkYM5TvyR0UgB0EOmnMkFaZftX</t>
  </si>
  <si>
    <t>DJzqg2fWJNX8DV2KctvYg</t>
  </si>
  <si>
    <t>6l21qjBupUIUO8XLCiUEef</t>
  </si>
  <si>
    <t>FV 02 CONTINUOUS IMPROVEMENT PLAN</t>
  </si>
  <si>
    <t>6jdV20fj5kQdZCYqV2HAZj5TvyR0UgB0EOmnMkFaZftX</t>
  </si>
  <si>
    <t>70ruHYc2MpTvg0jD7QMezL</t>
  </si>
  <si>
    <t>6GF3xiweshSSrjhesMZt6f</t>
  </si>
  <si>
    <t>AQ 02 INTERNAL DOCUMENTATION</t>
  </si>
  <si>
    <t>1JbTSVCXvD1rsi9FQI4BLX5TvyR0UgB0EOmnMkFaZftX</t>
  </si>
  <si>
    <t>7szhAVwZa7A9bpfSi2pieJ</t>
  </si>
  <si>
    <t>3labXsBTDnp2nMlbS2V5AI</t>
  </si>
  <si>
    <t>FO 02 TRACEABILITY</t>
  </si>
  <si>
    <t>VDK37xlSNcEUrQRExLE3o5TvyR0UgB0EOmnMkFaZftX</t>
  </si>
  <si>
    <t>1QZN9MgOjsyqVA68ggNrjJ</t>
  </si>
  <si>
    <t>3jlC57moeRajaaQIIaDd20</t>
  </si>
  <si>
    <t>HOP 03 RESOURCE MANAGEMENT AND TRAINING</t>
  </si>
  <si>
    <t>5jzyQhmb27D4nmyslaqw295TvyR0UgB0EOmnMkFaZftX</t>
  </si>
  <si>
    <t>5MIp8lIIRxiecaRlBx45ZA</t>
  </si>
  <si>
    <t>1EgtVf0gt9faAZ208UKbhp5TvyR0UgB0EOmnMkFaZftX</t>
  </si>
  <si>
    <t>6xn2hlRu4XuFNY4EvmmhGh</t>
  </si>
  <si>
    <t>iX5cwfCbucoiOoSsaucW1</t>
  </si>
  <si>
    <t>QMS 03 Document Control</t>
  </si>
  <si>
    <t>17ftYiGJQGfvC82XpjU1HE5TvyR0UgB0EOmnMkFaZftX</t>
  </si>
  <si>
    <t>4FpGNTsK7qObG6w0IK8lJ9</t>
  </si>
  <si>
    <t>5g1godsQJRqbjZxI603Etm</t>
  </si>
  <si>
    <t>FO 03 PLANT PROPAGATION MATERIAL</t>
  </si>
  <si>
    <t>The choice of propagation material plays an important role in the production process, and producers, by using the appropriate varieties, can help reduce the number of fertilizer and plant protection product applications. The choice of propagation material is a precondition of good plant growth and product quality.</t>
  </si>
  <si>
    <t>79NJXc4l9NQEbbeDhi7yAn5TvyR0UgB0EOmnMkFaZftX</t>
  </si>
  <si>
    <t>4CAFQJ1DissSwVgUR6FAo2</t>
  </si>
  <si>
    <t>2PY4EEd6KbBqNYrQrNPBD4</t>
  </si>
  <si>
    <t>AQ 03 HYGIENE</t>
  </si>
  <si>
    <t>People are key to the prevention of product contamination. Farm workers and contractors as well as producers themselves stand for the integrity and safety of the product. Education and training will support progress toward safe production. This section is meant to ensure good practices to diminish hygiene risks to the product and that all workers understand the requirements and are competent to perform their duties.</t>
  </si>
  <si>
    <t>AqZg0D6YeGl82j7kk861G5TvyR0UgB0EOmnMkFaZftX</t>
  </si>
  <si>
    <t>7rp7x9ZgHaqceXxu6OWWq7</t>
  </si>
  <si>
    <t>2RFsPSHa2XlX0JHYiJO2Wc</t>
  </si>
  <si>
    <t>FV 03 RESOURCE MANAGEMENT AND TRAINING</t>
  </si>
  <si>
    <t>2mT42AzGqaTB4SqjuCAb8l5TvyR0UgB0EOmnMkFaZftX</t>
  </si>
  <si>
    <t>6w3UMFW0oHAYouIfAQsxPp</t>
  </si>
  <si>
    <t>1kzI7hCCMY4wQOFQmIPOPD</t>
  </si>
  <si>
    <t>FV 04 OUTSOURCED ACTIVITIES (SUBCONTRACTORS)</t>
  </si>
  <si>
    <t>1STSYkQfJC6sJCHTl0LQ4B4xvzsgnTOtRkF4CQ8kI09i</t>
  </si>
  <si>
    <t>5KxdaTmagupnt1FFiWUWr</t>
  </si>
  <si>
    <t>1Lf9FHKch0eiLXJIpNhkap</t>
  </si>
  <si>
    <t>HOP 04 OUTSOURCED ACTIVITIES (SUB-CONTRACTORS)</t>
  </si>
  <si>
    <t>1STSYkQfJC6sJCHTl0LQ4B5Nuj2EiEyMVydcblHaISFD</t>
  </si>
  <si>
    <t>73Lv9AVw6FCUaveBbhr4JK</t>
  </si>
  <si>
    <t>1STSYkQfJC6sJCHTl0LQ4B1E1VhZbj9C7JN1P2MNO7PP</t>
  </si>
  <si>
    <t>6HcHJDddlXRBRfZX9ZokDO</t>
  </si>
  <si>
    <t>1sjYNSfPgvLzeUoltfbbdl</t>
  </si>
  <si>
    <t>QMS 04 Complaint handling</t>
  </si>
  <si>
    <t>1STSYkQfJC6sJCHTl0LQ4B6iax11SKEZhY8rQyeOo4x9</t>
  </si>
  <si>
    <t>1inVLFVuXUfx9WSBlTkRpE</t>
  </si>
  <si>
    <t>IKtB5yVMmBF7k4LaDgUZw</t>
  </si>
  <si>
    <t>FO 04 SOIL, PLANT NUTRITION, AND FERTILIZERS</t>
  </si>
  <si>
    <t>Promote plant health and avoid overuse of fertilizers by applying nutrients actually required by the crop. Avoid environmental pollution through safe fertilizer storage, optimal use, minimizing heavy metals inputs. Monitor quantities of nitrogen and phosphorus applied to help keep overuse as low as possible. When crops are grown in soil, ensure long term fertility, aid yields and contribute to profitability. Minimizing soil fumigation leads to less use of chemicals and promoting plant growth-promoting rhizobacteria and other microorganisms which benefit plant health.</t>
  </si>
  <si>
    <t>3yiKvwYoXBHDoxipYV9gbp5TvyR0UgB0EOmnMkFaZftX</t>
  </si>
  <si>
    <t>6IxE566h7r5Jvb3W7WDuj3</t>
  </si>
  <si>
    <t>2jUiyLvMOWJh04zKpLzls8</t>
  </si>
  <si>
    <t>AQ 04 WORKERS’ WELL-BEING: HEALTH, SAFETY, AND WELFARE</t>
  </si>
  <si>
    <t xml:space="preserve">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 </t>
  </si>
  <si>
    <t>3ov8Ci8FQzD3sYIYu2RpnL3yzXvEhnmn5Jt2gzgNRyxG</t>
  </si>
  <si>
    <t>2ImsoVLGQdeZF6agzMqJ8A</t>
  </si>
  <si>
    <t>2bWjTJm7YGHjn0xzK8lmrx</t>
  </si>
  <si>
    <t>HOP 05 SPECIFICATIONS, SUPPLIERS, AND STOCK MANAGEMENT</t>
  </si>
  <si>
    <t>7tJdxC0MUJe1HSs3MotQlM5TvyR0UgB0EOmnMkFaZftX</t>
  </si>
  <si>
    <t>6PRvE2QfxASI7YKnCc3EqN</t>
  </si>
  <si>
    <t>7zYHRKozLWyZJNsLHlqmWj5TvyR0UgB0EOmnMkFaZftX</t>
  </si>
  <si>
    <t>6FGY5f8scT9uxdRY1Dm0EA</t>
  </si>
  <si>
    <t>4riK5U0xPiGEWHpHRmn4Nr</t>
  </si>
  <si>
    <t>QMS 05 Internal Audits</t>
  </si>
  <si>
    <t>1PygzsgwT1kH98NoRIqHJK5TvyR0UgB0EOmnMkFaZftX</t>
  </si>
  <si>
    <t>6GeO2cIfH8F4MS0Wrn7hu8</t>
  </si>
  <si>
    <t>1TyGiQcuRVxqRPsWm6pYn7</t>
  </si>
  <si>
    <t>FO 05 WATER MANAGEMENT</t>
  </si>
  <si>
    <t>Provide plants with optimal amounts of water of appropriate quality.
Minimize abstraction from water sources (efficient use and where possible, collection of rainwater and/or recycling of water).
Avoid discharges, emissions, and/or effluents that can pollute water sources.</t>
  </si>
  <si>
    <t>2zKr6OtZT3ieaBkkiQdRnE5TvyR0UgB0EOmnMkFaZftX</t>
  </si>
  <si>
    <t>4MADFxOdPQhN4tDSrYC3kN</t>
  </si>
  <si>
    <t>6PzSKiJw1bRFye5uX49taK</t>
  </si>
  <si>
    <t>FV 05 SPECIFICATIONS, SUPPLIERS, AND STOCK MANAGEMENT</t>
  </si>
  <si>
    <t>38FoI2x9MvJMWYmW9A94FP1GydlnqB5f3ZYrijAhJ8a1</t>
  </si>
  <si>
    <t>2POBKEfw5bnX0otH120XN9</t>
  </si>
  <si>
    <t>awxbzDqiAc5w5F9Xaavfk</t>
  </si>
  <si>
    <t>AQ 05 OUTSOURCED ACTIVITIES (SUBCONTRACTORS)</t>
  </si>
  <si>
    <t>Subcontracting is the practice of assigning, or outsourcing, part of the obligations and tasks under a contract to another party known as a subcontractor.</t>
  </si>
  <si>
    <t>3mzqvFtvshFUd9FG5jPpxS2G6uwghHDTAis8RUZY3FJx</t>
  </si>
  <si>
    <t>1EV9fOJFtgZHkgwnGkSJCo</t>
  </si>
  <si>
    <t>6Wkw4wWRDCURPfRLe7FPfh</t>
  </si>
  <si>
    <t>HOP 06 TRACEABILITY</t>
  </si>
  <si>
    <t>3mzqvFtvshFUd9FG5jPpxS3QFwSW2yUZI11qFYS6goaH</t>
  </si>
  <si>
    <t>489bZFWSQmhiPe5OysSmjy</t>
  </si>
  <si>
    <t>3mzqvFtvshFUd9FG5jPpxS34qytRFn55Pj9v8N6jW9Nd</t>
  </si>
  <si>
    <t>2HYuayP7D4BMSo75oiaXrl</t>
  </si>
  <si>
    <t>5ZsnePvk5YgFXWZV6SeLdd</t>
  </si>
  <si>
    <t>QMS 06 Product traceability and segregation</t>
  </si>
  <si>
    <t>WIsqyzB7hUCqXcRGmylZ63bwHSjPIiZlDqoQlQa0RcI</t>
  </si>
  <si>
    <t>1rtxDY0UV6J6nTD72lp37g</t>
  </si>
  <si>
    <t>6sAnZuzrLy7KwfabltbVL2</t>
  </si>
  <si>
    <t>FO 06 INTEGRATED PEST MANAGEMENT</t>
  </si>
  <si>
    <t xml:space="preserve">Integrated pest management (IPM) involves the careful consideration of all available pest control techniques and the subsequent integration of appropriate measures that discourage the development of pest populations and keeps plant protection products and other interventions to levels that are economically justified and reduce or minimize risks to human health and the environment. See GLOBALG.A.P. Guidelines. 
Given the natural variation on pest development for the different crops and areas, any IPM system shall be implemented in the context of local physical (climatic, topographical, etc.), biological (pest complex, natural enemy complex, etc.), and economic conditions.
A pest, disease, or weed is considered relevant if it needs to be managed (costly to control, control measures have a high impact to the environment or to human health). </t>
  </si>
  <si>
    <t>WIsqyzB7hUCqXcRGmylZ65JMEtkoFWwAZfaa1yaPgBK</t>
  </si>
  <si>
    <t>68w0QanW27g7DC5iiMNgnB</t>
  </si>
  <si>
    <t>3jqGVv62GBsd8KJSjIWQ7X</t>
  </si>
  <si>
    <t>AQ 06 ENVIRONMENTAL AND BIODIVERSITY MANAGEMENT</t>
  </si>
  <si>
    <t>WIsqyzB7hUCqXcRGmylZ64AISrwQ9WCshrlYBBrxvLA</t>
  </si>
  <si>
    <t>3eE3Q3pAc6KiMjhWeHYlIc</t>
  </si>
  <si>
    <t>4ZGW9ZWBwWewpL1DYzfgyb</t>
  </si>
  <si>
    <t>FV 06 TRACEABILITY</t>
  </si>
  <si>
    <t>WIsqyzB7hUCqXcRGmylZ6SAqaQFjpGvk0dxFTZIzwA</t>
  </si>
  <si>
    <t>yNNnfi8cIVXTWlcpFs9Ve</t>
  </si>
  <si>
    <t>2BGuoLOuGR86Am1Hf7hCiG</t>
  </si>
  <si>
    <t>FO 07 PLANT PROTECTION PRODUCTS</t>
  </si>
  <si>
    <t>5J6Wg6hIOJWcbwRBTKjslF5TvyR0UgB0EOmnMkFaZftX</t>
  </si>
  <si>
    <t>73mmIJbLFA6st0OtTEqZWp</t>
  </si>
  <si>
    <t>3hFRwOPd6tyF3XqgDpiUsI</t>
  </si>
  <si>
    <t xml:space="preserve">HOP 07 PARALLEL OWNERSHIP, TRACEABILITY, AND SEGREGATION </t>
  </si>
  <si>
    <t>57pN9EDRNJdtiagduP3fZW50xAgBpMLFLITAgXsZZZlg</t>
  </si>
  <si>
    <t>2qY4MoLxFUnCA4vo1wdvyU</t>
  </si>
  <si>
    <t>57pN9EDRNJdtiagduP3fZW2WGH0RWY1OjvoJuoSirwHO</t>
  </si>
  <si>
    <t>5qNS7lYI1ESLWc7l6Zqgt0</t>
  </si>
  <si>
    <t>7ue3ZV8NziRZnY4dzUsISX</t>
  </si>
  <si>
    <t>QMS 07 Product withdrawal</t>
  </si>
  <si>
    <t>57pN9EDRNJdtiagduP3fZW2JbpD7n1ziHSr2bVcKMSYA</t>
  </si>
  <si>
    <t>yeoigpicR7Kj80FVFSVQ7</t>
  </si>
  <si>
    <t>2rOCEOZ7FKjNjNArXiLHzT</t>
  </si>
  <si>
    <t>AQ 07 CONSERVATION</t>
  </si>
  <si>
    <t>Farming and the environment are inseparably linked. Managing wildlife and landscape is of great importance. The abundance and diversity of flora and fauna benefits the enhancement of species and the structural diversity of land and landscape features.</t>
  </si>
  <si>
    <t>57pN9EDRNJdtiagduP3fZW1dk4ytnQWjHBvg1ln8HjTF</t>
  </si>
  <si>
    <t>4OOlpygsKUozIPIQvZRS7K</t>
  </si>
  <si>
    <t>4gUkP5eS8EnUG0fKZ0tMiZ</t>
  </si>
  <si>
    <t xml:space="preserve">FV 07 PARALLEL OWNERSHIP, TRACEABILITY, AND SEGREGATION </t>
  </si>
  <si>
    <t>57pN9EDRNJdtiagduP3fZW49eZzszjuUC0B6uHMRpoza</t>
  </si>
  <si>
    <t>3hK2y2UNLfHoppHPAnHM03</t>
  </si>
  <si>
    <t>5JIgB3UDpDaQaRmTmuUpoo</t>
  </si>
  <si>
    <t>FO 08 POSTHARVEST</t>
  </si>
  <si>
    <t>57pN9EDRNJdtiagduP3fZW5XwbzZtEM8lBOyfvXXxdDp</t>
  </si>
  <si>
    <t>2LnFemyn1mQ3dMrtNShc5B</t>
  </si>
  <si>
    <t>2kuhirjgnGOVNDcaDpOkYM</t>
  </si>
  <si>
    <t>HOP 08 MASS BALANCE</t>
  </si>
  <si>
    <t>57pN9EDRNJdtiagduP3fZW4QOHCspm1xB86DGAUYDjRE</t>
  </si>
  <si>
    <t>4AUkUX1Ed6iGItHig18e1A</t>
  </si>
  <si>
    <t>57pN9EDRNJdtiagduP3fZW5ct5fM0HqC0lCNZYddSQSP</t>
  </si>
  <si>
    <t>5qL5D1YSZyjAfehlrFEA4J</t>
  </si>
  <si>
    <t>35yeNtmczlcF0LL6aw5z15</t>
  </si>
  <si>
    <t>QMS 08 Outsourced activities</t>
  </si>
  <si>
    <t>57pN9EDRNJdtiagduP3fZW3ag7qg4fpn4nxKeaoiBogr</t>
  </si>
  <si>
    <t>2LfV72LvddlAa8kU9pelkw</t>
  </si>
  <si>
    <t>2B20jqk2goXcNqV2HX9qhe</t>
  </si>
  <si>
    <t>AQ 08 COMPLAINTS</t>
  </si>
  <si>
    <t>Management of complaints will lead to an overall better production system.</t>
  </si>
  <si>
    <t>Rm2o1gaBaALvlfFEiYrMu1zH3ajr9ldfV66pKaz5uSC</t>
  </si>
  <si>
    <t>5yJSOcTVR8gZAhpSpE27lE</t>
  </si>
  <si>
    <t>7HDQtIsDtzns0bD1ntR0eP</t>
  </si>
  <si>
    <t>FV 08 MASS BALANCE</t>
  </si>
  <si>
    <t>Rm2o1gaBaALvlfFEiYrMu110oWX79i6mbT4bTqOXnsF</t>
  </si>
  <si>
    <t>1TkJSLMhtf1FXiHyFrmEpa</t>
  </si>
  <si>
    <t>6jdV20fj5kQdZCYqV2HAZj</t>
  </si>
  <si>
    <t>HOP 09 RECALL AND WITHDRAWAL</t>
  </si>
  <si>
    <t>Rm2o1gaBaALvlfFEiYrMu4eKy1DGXi4so3zRzyqThnJ</t>
  </si>
  <si>
    <t>5ZmQCZZcuTzxuWKzHPecnl</t>
  </si>
  <si>
    <t>Rm2o1gaBaALvlfFEiYrMu7ctYNkkwyMaJhUZotDNFjC</t>
  </si>
  <si>
    <t>5f1unFnjf9XRdMc3gNiJtp</t>
  </si>
  <si>
    <t>6ODApAejiQtNrOwOQO5Tai</t>
  </si>
  <si>
    <t>QMS 09 Registration of additional members/sites to the certificate</t>
  </si>
  <si>
    <t>Rm2o1gaBaALvlfFEiYrMu6jeCGSSXYJzTftXx8cbHUd</t>
  </si>
  <si>
    <t>6AAKJ3LgDpE7IG4YAqQOKs</t>
  </si>
  <si>
    <t>5ZEbtYAwaiK1X4qvVH0ye8</t>
  </si>
  <si>
    <t>FV 09 RECALL AND WITHDRAWAL</t>
  </si>
  <si>
    <t>Rm2o1gaBaALvlfFEiYrMu6XDlMJZ8YZa4z9YpSWG2pO</t>
  </si>
  <si>
    <t>6mCnaLW9OtV3xpBSYq1P6R</t>
  </si>
  <si>
    <t>1w2d3I6CuKthFEEDJPAfK2</t>
  </si>
  <si>
    <t>AQ 09 RECALL AND WITHDRAWAL PROCEDURE</t>
  </si>
  <si>
    <t>57pN9EDRNJdtiagduP3fZW4tsSAXoTqULXFfkPGQuphj</t>
  </si>
  <si>
    <t>6PGQqtXv2MC5ksCBDotJ6h</t>
  </si>
  <si>
    <t>6MLbOSTUhL6svPsQwb6NH6</t>
  </si>
  <si>
    <t>FO 09 WASTE MANAGEMENT</t>
  </si>
  <si>
    <t>Avoid polluting the environment. Enhance waste minimization.
Waste minimization shall include review of current practices, avoidance of waste, reduction of waste, reuse of waste, and recycling of waste.</t>
  </si>
  <si>
    <t>5AYuYvAyD5dx1XUm0wkNUh5TvyR0UgB0EOmnMkFaZftX</t>
  </si>
  <si>
    <t>1dG8d76WeQtZj6ZhH7zFvX</t>
  </si>
  <si>
    <t>5ZjwAiDPYbGvURtwoHF4gM</t>
  </si>
  <si>
    <t xml:space="preserve">FO 10 BIODIVERSITY 
</t>
  </si>
  <si>
    <t>Enhance biodiversity and benefit from its ecological services. Farming and the environment are inseparably linked. Managing wildlife and landscape is of great importance. The abundance and diversity of flora and fauna benefits the enhancement of species and the structural diversity of land and landscape features</t>
  </si>
  <si>
    <t>5y6C5KZtGFA5bRC3q2nOtJ5TvyR0UgB0EOmnMkFaZftX</t>
  </si>
  <si>
    <t>3o4fB4IpD89LcJNP1PcaqR</t>
  </si>
  <si>
    <t>1JbTSVCXvD1rsi9FQI4BLX</t>
  </si>
  <si>
    <t>HOP 10 COMPLAINTS</t>
  </si>
  <si>
    <t>WIsqyzB7hUCqXcRGmylZ66DLYBu74pUsP9h2Tk6aE8b</t>
  </si>
  <si>
    <t>4YFwKmf2KWSpX12tY4wUWy</t>
  </si>
  <si>
    <t>3ov8Ci8FQzD3sYIYu2RpnL25ufr7Onk7JPdSt2laMS29</t>
  </si>
  <si>
    <t>6vNkpAgb9tyedueQqK0qUL</t>
  </si>
  <si>
    <t>22fWhXIF7ToLyYWekldl82</t>
  </si>
  <si>
    <t>QMS 10 Logo Use</t>
  </si>
  <si>
    <t>3ov8Ci8FQzD3sYIYu2RpnL55PwbCfLEsH487m0LGfq8G</t>
  </si>
  <si>
    <t>4ooHdrCZe01RstIqSrV18y</t>
  </si>
  <si>
    <t>7EkiTjscQQ9YBuIWe6RZFk</t>
  </si>
  <si>
    <t>AQ 10 FOOD DEFENSE</t>
  </si>
  <si>
    <t>Security of food and drink and their supply chains from all forms of malicious attack including ideologically motivated attack leading to contamination or supply failure.</t>
  </si>
  <si>
    <t>38FoI2x9MvJMWYmW9A94FPBNyveclVEQj4HZroYIsSp</t>
  </si>
  <si>
    <t>5u8bHkfqKowCCM9WUABzET</t>
  </si>
  <si>
    <t>36VGW0OgI5dbYuNy8pN1X4</t>
  </si>
  <si>
    <t>FV 10 COMPLAINTS</t>
  </si>
  <si>
    <t>Rm2o1gaBaALvlfFEiYrMu1YjodcLkPXYuUVJv2kTcFk</t>
  </si>
  <si>
    <t>6hB3MkD70WoxXFovO1Myl1</t>
  </si>
  <si>
    <t>VDK37xlSNcEUrQRExLE3o</t>
  </si>
  <si>
    <t>HOP 11 NON-CONFORMING PRODUCTS</t>
  </si>
  <si>
    <t>WIsqyzB7hUCqXcRGmylZ631MnP6cupxhwzTJCfEX2C0</t>
  </si>
  <si>
    <t>2c0UBVv0ssw8RkT3Qltabw</t>
  </si>
  <si>
    <t>COMPULSORY SCHOOL AGE AND SCHOOL ACCESS</t>
  </si>
  <si>
    <t>57pN9EDRNJdtiagduP3fZW5E9apgdIabjK9U9O52kP3v</t>
  </si>
  <si>
    <t>39wDev6h9D8oDsJBEecAWl</t>
  </si>
  <si>
    <t>6r5HimlyZ0M2nrD6K2tkEv</t>
  </si>
  <si>
    <t>QMS 11 Minimum Qualification requirements for key staff</t>
  </si>
  <si>
    <t>3mzqvFtvshFUd9FG5jPpxS3it1MDZers0ZhAZZAMnlhX</t>
  </si>
  <si>
    <t>Hjdhpd4Y2LuyPWKnGTrmO</t>
  </si>
  <si>
    <t>4d9ucNGdAsunr2tbELZ2oO</t>
  </si>
  <si>
    <t xml:space="preserve">FO 11 ENERGY EFFICIENCY </t>
  </si>
  <si>
    <t>Optimize energy use, encourage minimization of nonrenewable energy sources and greenhouse gas emissions.
Farming equipment shall be selected and maintained for optimum energy efficiency.</t>
  </si>
  <si>
    <t>2oNaOXs0DVeMiQZPYCn5r75TvyR0UgB0EOmnMkFaZftX</t>
  </si>
  <si>
    <t>hO2NOQ26gywBTlsxbcq9O</t>
  </si>
  <si>
    <t>1LqxqbMnYmX3O47nTDkHLF</t>
  </si>
  <si>
    <t>FV 11 NON-CONFORMING PRODUCTS</t>
  </si>
  <si>
    <t>538rGD6MQerNMNSCfcYCp75TvyR0UgB0EOmnMkFaZftX</t>
  </si>
  <si>
    <t>3V71ubGcYzgTqb49BoKEWy</t>
  </si>
  <si>
    <t>7DAWrJ4FEll4vr7SY3agoa</t>
  </si>
  <si>
    <t>AQ 11 GLOBALG.A.P. STATUS</t>
  </si>
  <si>
    <t>Note regarding GLOBALG.A.P.: This section applies to benchmarking, as well. In the case of benchmarked checklists/schemes, the respective checklist/scheme status and the GLOBALG.A.P. Number (GGN) must be included in all transaction documentation.</t>
  </si>
  <si>
    <t>1o8mD6EnK5wQwCEJoONfYj5TvyR0UgB0EOmnMkFaZftX</t>
  </si>
  <si>
    <t>58WTVNVDK4Ume50K5PgLp8</t>
  </si>
  <si>
    <t>5jzyQhmb27D4nmyslaqw29</t>
  </si>
  <si>
    <t>HOP 12 LABORATORY TESTING</t>
  </si>
  <si>
    <t>hQNd2uxITz3h9L5NA0Esq5TvyR0UgB0EOmnMkFaZftX</t>
  </si>
  <si>
    <t>3xlZz6JmRE4HFuwrRO1r2S</t>
  </si>
  <si>
    <t>7M8kd0W9wjpA8V5QSHHaVd5TvyR0UgB0EOmnMkFaZftX</t>
  </si>
  <si>
    <t>3i65Y6w8pawwjTCuz8gb8</t>
  </si>
  <si>
    <t>4C2gsJHZv4iinAHFdFqzqK</t>
  </si>
  <si>
    <t>QMS 12 Qualification Requirements</t>
  </si>
  <si>
    <t>6fz1ZcgpxCeEz3mRGrevNc5TvyR0UgB0EOmnMkFaZftX</t>
  </si>
  <si>
    <t>5ezBOW4OM7h3xswjobcn8m</t>
  </si>
  <si>
    <t>QZfIR1aSAjL2YcUqo376X</t>
  </si>
  <si>
    <t>AQ 12 LOGO USE</t>
  </si>
  <si>
    <t>Note regarding GLOBALG.A.P.: The producer shall describe how to ensure that the GLOBALG.A.P. logo and GLOBALG.A.P. Number (GGN) are used only according to the rules below.</t>
  </si>
  <si>
    <t>seSMMRr8dVZQE1tIIM2oM5TvyR0UgB0EOmnMkFaZftX</t>
  </si>
  <si>
    <t>7mTvLK77vxTlPW7BXvRIOf</t>
  </si>
  <si>
    <t>31r3O7m6YdmvyCuOWIOMh6</t>
  </si>
  <si>
    <t>FV 12 LABORATORY TESTING</t>
  </si>
  <si>
    <t>19R27icHjrePmOqhbMVB4F5TvyR0UgB0EOmnMkFaZftX</t>
  </si>
  <si>
    <t>2pHZJgTGPA84Xwpm4WJaxJ</t>
  </si>
  <si>
    <t>4a4Qd6ndeeA7u3kN8ZP1We</t>
  </si>
  <si>
    <t>FO 12 WORKERS’ HEALTH AND SAFETY</t>
  </si>
  <si>
    <t>People are key to the safe and efficient operation of any farm. Workers and contractors as well as producers themselves stand for their own health and safety and for environmental protection. Education and training will help progress towards sustainability and build on social capital. This section is meant to ensure safe practices in the workplace and that all workers both understand and are competent to perform their duties; are provided with proper equipment to allow them to work safely; and that, in the event of accidents, can obtain proper and timely assistance.</t>
  </si>
  <si>
    <t>bxrVXJ4xWVl7PtHasGENb5TvyR0UgB0EOmnMkFaZftX</t>
  </si>
  <si>
    <t>2tePLGGbiJv3jtJZF5CIfx</t>
  </si>
  <si>
    <t>1EgtVf0gt9faAZ208UKbhp</t>
  </si>
  <si>
    <t>HOP 13 EQUIPMENT AND DEVICES</t>
  </si>
  <si>
    <t>7w9H6anypUchjmMOZrr9fi5TvyR0UgB0EOmnMkFaZftX</t>
  </si>
  <si>
    <t>5nrqZ7t89mfk2UA6vzgGcN</t>
  </si>
  <si>
    <t>3Ff44zJMwGkTtn6xQrauV05TvyR0UgB0EOmnMkFaZftX</t>
  </si>
  <si>
    <t>5t5wsyqtNc24tecbhYhTvh</t>
  </si>
  <si>
    <t>64cWD91pr0geaTi2ASvLb</t>
  </si>
  <si>
    <t>FV 13 EQUIPMENT AND DEVICES</t>
  </si>
  <si>
    <t>LIlGAXC7dgnKPjxv0CHy95TvyR0UgB0EOmnMkFaZftX</t>
  </si>
  <si>
    <t>5LfsN14hZxjJrC1qVhlfHB</t>
  </si>
  <si>
    <t>48aQAsWhk4FCpRyiTfbQDc</t>
  </si>
  <si>
    <t>FO 13 WORKERS’ WELFARE</t>
  </si>
  <si>
    <t>3J24Glrer1437lwsauUMDz5TvyR0UgB0EOmnMkFaZftX</t>
  </si>
  <si>
    <t>hcFw5wMLFaiExYWIuW3HR</t>
  </si>
  <si>
    <t>3WOTX6z9yCADtqy7fUTDJn</t>
  </si>
  <si>
    <t>AQ 13 PARALLEL OWNERSHIP</t>
  </si>
  <si>
    <t>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t>
  </si>
  <si>
    <t>3REBipJjMBilm8fOUb7AAk5TvyR0UgB0EOmnMkFaZftX</t>
  </si>
  <si>
    <t>6ove6rRf30wOh0RFzdNX5o</t>
  </si>
  <si>
    <t>17ftYiGJQGfvC82XpjU1HE</t>
  </si>
  <si>
    <t>HOP 14 FOOD SAFETY POLICY DECLARATION</t>
  </si>
  <si>
    <t>5QcqRKjyugITtX9F5mWxJx5TvyR0UgB0EOmnMkFaZftX</t>
  </si>
  <si>
    <t>3Ev1KFMhyrnTFo21odXMFb</t>
  </si>
  <si>
    <t>1NXB83vWchkgtYCMUnCsww4vucxRo0LZSSTw9GJs9K5C</t>
  </si>
  <si>
    <t>2r0PKamibVjT154Mt6ZyZr</t>
  </si>
  <si>
    <t>7bt3lOtOqh5dlKm5Rqrjx4</t>
  </si>
  <si>
    <t>FV 14 FOOD SAFETY POLICY DECLARATION</t>
  </si>
  <si>
    <t>1NXB83vWchkgtYCMUnCsww3xDgKt7CA6fhZm7YTtTFG0</t>
  </si>
  <si>
    <t>5FrsC2nPPjN1tPrqF38xnE</t>
  </si>
  <si>
    <t>Ttg0N6A2FwKCNo4IteaLK</t>
  </si>
  <si>
    <t>AQ 14 FARM MASS BALANCE</t>
  </si>
  <si>
    <t>This section applies to all producers applying for or keeping GLOBALG.A.P. certification. In the case of producer group members, this information may sometimes be covered under the quality management system (QMS) of the producer group.</t>
  </si>
  <si>
    <t>1NXB83vWchkgtYCMUnCswwppb9y4rPwbUUBCj5QAkxS</t>
  </si>
  <si>
    <t>59FpkfZMxeZJmF6taxFjwS</t>
  </si>
  <si>
    <t>79NJXc4l9NQEbbeDhi7yAn</t>
  </si>
  <si>
    <t>HOP 15 FOOD DEFENSE</t>
  </si>
  <si>
    <t>1NXB83vWchkgtYCMUnCsww67jQXmb714JA7JO68yT9WJ</t>
  </si>
  <si>
    <t>4X9BF4KV3KpGvjFEy9t02S</t>
  </si>
  <si>
    <t>ndILr7BDGoGn3oFrbuSXm</t>
  </si>
  <si>
    <t>QMS</t>
  </si>
  <si>
    <t>1NXB83vWchkgtYCMUnCsww6vMdfJ8gSRxB94Qur9PIUJ</t>
  </si>
  <si>
    <t>2aIuef5OdB7kGvevIlVid9</t>
  </si>
  <si>
    <t>48EClxc2uJIvBOW8IlSEPt</t>
  </si>
  <si>
    <t>FV 15 FOOD DEFENSE</t>
  </si>
  <si>
    <t>1NXB83vWchkgtYCMUnCsww65YhqSh0effwCLgSU5PKWi</t>
  </si>
  <si>
    <t>qZvs4TjomzUExYXBkpMKW</t>
  </si>
  <si>
    <t>MyNM2sLtxWP06FudRhDir</t>
  </si>
  <si>
    <t>AQ 15 FOOD SAFETY POLICY DECLARATION</t>
  </si>
  <si>
    <t>The food safety policy declaration unambiguously reflects the producer’s commitment to ensuring that food safety is implemented and maintained throughout the production processes.</t>
  </si>
  <si>
    <t>3teX4BYt2AW8sJqpMJrRZD5TvyR0UgB0EOmnMkFaZftX</t>
  </si>
  <si>
    <t>5T3UvZaLT1LryLjS4jgcrV</t>
  </si>
  <si>
    <t>AqZg0D6YeGl82j7kk861G</t>
  </si>
  <si>
    <t>HOP 16 FOOD FRAUD</t>
  </si>
  <si>
    <t>3teX4BYt2AW8sJqpMJrRZD6gNXFot9bj2qIYf6UMlESC</t>
  </si>
  <si>
    <t>67Rg4LUUS8mYWayFKFeccw</t>
  </si>
  <si>
    <t>2o0PHrjwVpc8TxdOBpkPzy</t>
  </si>
  <si>
    <t>FV 16 FOOD FRAUD</t>
  </si>
  <si>
    <t>3teX4BYt2AW8sJqpMJrRZD1BZRMD4dae6RuHe1e220IE</t>
  </si>
  <si>
    <t>6LU9T2x3GUeO9PkWkr9LvE</t>
  </si>
  <si>
    <t>78lhTFJm2kvuowgAOftnD0</t>
  </si>
  <si>
    <t xml:space="preserve">AQ 16 FOOD FRAUD MITIGATION </t>
  </si>
  <si>
    <t>Food fraud may occur on primary production when suppliers provide input products/materials that do not match the specifications. This may cause public health crises, and therefore producers should take measures to mitigate these risks. Food fraud occurs when food is deliberately placed on the market, for financial gain, with the intention of deceiving the consumer (e.g., the sale of food that is unfit and potentially harmful, the deliberate misdescription of food, etc.). It may also involve the sale of food that has been stolen and/or illegally produced.</t>
  </si>
  <si>
    <t>iX5cwfCbucoiOoSsaucW15TvyR0UgB0EOmnMkFaZftX</t>
  </si>
  <si>
    <t>40IDuslcek7Wi4kOcQqOH5</t>
  </si>
  <si>
    <t>2mT42AzGqaTB4SqjuCAb8l</t>
  </si>
  <si>
    <t>HOP 17 LOGO USE</t>
  </si>
  <si>
    <t>iX5cwfCbucoiOoSsaucW14cLbnSmkp5Cb5himLWnflc</t>
  </si>
  <si>
    <t>3HiLPY3tc1HNXh1gmlfFbz</t>
  </si>
  <si>
    <t>56UycwhshuG3OMlSB7ahAa</t>
  </si>
  <si>
    <t>FV 17 LOGO USE</t>
  </si>
  <si>
    <t>iX5cwfCbucoiOoSsaucW16cqHYchodcu4mfags7nEfI</t>
  </si>
  <si>
    <t>vn5z8mrMlS4ioHBCD4AeP</t>
  </si>
  <si>
    <t>5HjMxha5zh3JmCKzoQNaGT</t>
  </si>
  <si>
    <t>AQ 17 SPECIFICATIONS, NON-CONFORMING PRODUCTS, AND PRODUCT RELEASE AT THE FARM</t>
  </si>
  <si>
    <t>1sjYNSfPgvLzeUoltfbbdl5TvyR0UgB0EOmnMkFaZftX</t>
  </si>
  <si>
    <t>40x6bn3DPLMkitJJ1rHzLG</t>
  </si>
  <si>
    <t>5AYuYvAyD5dx1XUm0wkNUh</t>
  </si>
  <si>
    <t>HOP 18 GLOBALG.A.P. STATUS</t>
  </si>
  <si>
    <t>4riK5U0xPiGEWHpHRmn4Nr5TvyR0UgB0EOmnMkFaZftX</t>
  </si>
  <si>
    <t>2o53cxprZfNYjtrRLARqPe</t>
  </si>
  <si>
    <t>6cVkk3FsKVyXw3Axz1X0EJ</t>
  </si>
  <si>
    <t>AQ 18 REPRODUCTION – This section provides the additional principles and criteria specifically to hatcheries, when covered under the certificate.</t>
  </si>
  <si>
    <t>4riK5U0xPiGEWHpHRmn4Nr3DacSTY4JYjnci5zdyhJco</t>
  </si>
  <si>
    <t>6D7XlpsfOTAtAS415druSY</t>
  </si>
  <si>
    <t>5OZ3Oy0MVM5jXao9ZvAlrA</t>
  </si>
  <si>
    <t>FV 18 GLOBALG.A.P. STATUS</t>
  </si>
  <si>
    <t>4riK5U0xPiGEWHpHRmn4Nr5H57GE3E0oeJiTQUwzLR4e</t>
  </si>
  <si>
    <t>78vweBqIAPgNjyuDvL5tQW</t>
  </si>
  <si>
    <t>5y6C5KZtGFA5bRC3q2nOtJ</t>
  </si>
  <si>
    <t>HOP 19 HYGIENE</t>
  </si>
  <si>
    <t>4riK5U0xPiGEWHpHRmn4NrTNECOkMrplT0VST5e7LlI</t>
  </si>
  <si>
    <t>6axYXAy7Yu1eJic25oc7jd</t>
  </si>
  <si>
    <t>4G6L5rXAv5opyJXaaJSspR</t>
  </si>
  <si>
    <t xml:space="preserve">AQ 19 CHEMICAL COMPOUNDS
</t>
  </si>
  <si>
    <t>Refer to the introduction, section “Chemical compounds”.</t>
  </si>
  <si>
    <t>5ZsnePvk5YgFXWZV6SeLdd5TvyR0UgB0EOmnMkFaZftX</t>
  </si>
  <si>
    <t>5Q3aemgYbztipmapDUzbAq</t>
  </si>
  <si>
    <t>1gpvHRL3jcuK0YTVBxeDJK</t>
  </si>
  <si>
    <t>FV 19 HYGIENE</t>
  </si>
  <si>
    <t>7ue3ZV8NziRZnY4dzUsISX5TvyR0UgB0EOmnMkFaZftX</t>
  </si>
  <si>
    <t>5mIblZRyfNdC1gOQNXaVhW</t>
  </si>
  <si>
    <t>1STSYkQfJC6sJCHTl0LQ4B</t>
  </si>
  <si>
    <t>HOP 20 WORKERS’ HEALTH, SAFETY, AND WELFARE</t>
  </si>
  <si>
    <t>35yeNtmczlcF0LL6aw5z155TvyR0UgB0EOmnMkFaZftX</t>
  </si>
  <si>
    <t>2I3a6saOrNcDjLiwnbyc1J</t>
  </si>
  <si>
    <t>2apQYV4sVGueZxb722p882</t>
  </si>
  <si>
    <t>FV 20 WORKERS’ HEALTH, SAFETY, AND WELFARE</t>
  </si>
  <si>
    <t>6ODApAejiQtNrOwOQO5Tai5TvyR0UgB0EOmnMkFaZftX</t>
  </si>
  <si>
    <t>65eMYjfTV3cmvpL1heqaBJ</t>
  </si>
  <si>
    <t>4pvzWZLf4r0AsvpuWuoYAC</t>
  </si>
  <si>
    <t>AQ 20 FARMED AQUATIC SPECIES WELFARE, MANAGEMENT, AND HUSBANDRY (at all points of the production chain)</t>
  </si>
  <si>
    <t>Any farmed aquatic species welfare problems seen during the self-assessment/internal audit performed by the producer must be dealt appropriately and without delay.</t>
  </si>
  <si>
    <t>22fWhXIF7ToLyYWekldl825TvyR0UgB0EOmnMkFaZftX</t>
  </si>
  <si>
    <t>7KTNT5W2dnohnL5waZkYY2</t>
  </si>
  <si>
    <t>4Igs0TcvRtcZaLqERpBzyw</t>
  </si>
  <si>
    <t>AQ 21 SAMPLING AND TESTING OF FARMED AQUATIC SPECIES</t>
  </si>
  <si>
    <t>6r5HimlyZ0M2nrD6K2tkEv2rWrYhbbVlHZkKXd3fJaOG</t>
  </si>
  <si>
    <t>Oe1ablyCFkYTPh0hD5hws</t>
  </si>
  <si>
    <t>3yiKvwYoXBHDoxipYV9gbp</t>
  </si>
  <si>
    <t>HOP 21 SITE MANAGEMENT</t>
  </si>
  <si>
    <t>6r5HimlyZ0M2nrD6K2tkEv4LkoX8uL7IKysZNtMA9ACA</t>
  </si>
  <si>
    <t>6l8T1OwYI1xOmNZdJ6Oe4e</t>
  </si>
  <si>
    <t>3BmiRfV14Y9UArHysfO3zs</t>
  </si>
  <si>
    <t>FV 21 SITE MANAGEMENT</t>
  </si>
  <si>
    <t>6r5HimlyZ0M2nrD6K2tkEv68QqPVS7uQ4h17EehtW3dB</t>
  </si>
  <si>
    <t>D1P1Goj92jYoNU4WguRQW</t>
  </si>
  <si>
    <t>3ov8Ci8FQzD3sYIYu2RpnL</t>
  </si>
  <si>
    <t>HOP 22 BIODIVERSITY AND HABITATS</t>
  </si>
  <si>
    <t>4C2gsJHZv4iinAHFdFqzqK1VqzFhqArY3cojASXB90xU</t>
  </si>
  <si>
    <t>3AUALHBmd06oM88tMS9jZe</t>
  </si>
  <si>
    <t>6vDiuqvJNOSRl5wyT01Pym</t>
  </si>
  <si>
    <t>FV 22 BIODIVERSITY AND HABITATS</t>
  </si>
  <si>
    <t>4C2gsJHZv4iinAHFdFqzqK5YUhVcJlBJEi7I8LspLadi</t>
  </si>
  <si>
    <t>5EvAdfrPlA0NW2KYET1Ogy</t>
  </si>
  <si>
    <t>6inH5pgUJeX8hyB3EYnjvL</t>
  </si>
  <si>
    <t xml:space="preserve">AQ 22 FEED MANAGEMENT </t>
  </si>
  <si>
    <t>While the aquaculture industry is expected to grow in the future, reliance on forage fish use in feed should not. Sustainable sourcing, efficient use of marine ingredients, and the use of alternatives to forage fish are fundamental steps to reducing and eliminating detrimental effects in the marine ecosystem. Refer to the GLOBALG.A.P. Compound Feed Manufacturing standard.</t>
  </si>
  <si>
    <t>4C2gsJHZv4iinAHFdFqzqK6tORAFbgXTHTA03U5KBq2e</t>
  </si>
  <si>
    <t>794ci54zUVeeTyCkKxaIDB</t>
  </si>
  <si>
    <t>7tJdxC0MUJe1HSs3MotQlM</t>
  </si>
  <si>
    <t>HOP 23 ENERGY EFFICIENCY</t>
  </si>
  <si>
    <t>4C2gsJHZv4iinAHFdFqzqK4hGEPqL5l7s3DOLYKtvmbC</t>
  </si>
  <si>
    <t>1q2hGGDrL7xPbQ1LvXpV26</t>
  </si>
  <si>
    <t>2lCsmz9pLx7NagHecV9mpX</t>
  </si>
  <si>
    <t>FV 23 ENERGY EFFICIENCY</t>
  </si>
  <si>
    <t>4C2gsJHZv4iinAHFdFqzqK3wx6HUisx5HDpRwFvCTwWN</t>
  </si>
  <si>
    <t>3T9Lafr1Dn5eaj06Z1a1Bn</t>
  </si>
  <si>
    <t>6NkzRvY2LtIEq9u93VYbsg</t>
  </si>
  <si>
    <t>AQ 23 PEST CONTROL</t>
  </si>
  <si>
    <t>4C2gsJHZv4iinAHFdFqzqK3uom9p3qca6ax7AaTTK2QT</t>
  </si>
  <si>
    <t>qp2SWgp44Toj1oTs4KmKI</t>
  </si>
  <si>
    <t>7zYHRKozLWyZJNsLHlqmWj</t>
  </si>
  <si>
    <t>HOP 24 GREENHOUSE-GASES AND CLIMATE CHANGE</t>
  </si>
  <si>
    <t>4C2gsJHZv4iinAHFdFqzqK1wFLkLpapYX6o9clnCsMpf</t>
  </si>
  <si>
    <t>79dQtq6ga2pL5svjyI9vwJ</t>
  </si>
  <si>
    <t>1YbYgCwF5emApZVepFq1X1</t>
  </si>
  <si>
    <t>AQ 24 HARVESTING AND POSTHARVESTING OPERATIONS</t>
  </si>
  <si>
    <t>4C2gsJHZv4iinAHFdFqzqK5aNPbKKRWAA60MBjo0xV4c</t>
  </si>
  <si>
    <t>sRjWGUiOhcqw76XsR8gAI</t>
  </si>
  <si>
    <t>2qQW5LAimcgbwLksFTh6tg</t>
  </si>
  <si>
    <t>FV 24 GREENHOUSE-GASES AND CLIMATE CHANGE</t>
  </si>
  <si>
    <t>4C2gsJHZv4iinAHFdFqzqK2Uopg36JNeaciZYcYszEzl</t>
  </si>
  <si>
    <t>01tN17HCTCOfRqB0HpKw6Y</t>
  </si>
  <si>
    <t>2oNaOXs0DVeMiQZPYCn5r7</t>
  </si>
  <si>
    <t>HOP 25 WASTE MANAGEMENT</t>
  </si>
  <si>
    <t>6wlTC8ogftkq4iCmKwM5w91QBze7NaIYiHw7VdVlbt4H</t>
  </si>
  <si>
    <t>1KTkWDhfrJeGjNaGLlu9N0</t>
  </si>
  <si>
    <t>4UI39RIn6YI8gQZpGRKexG</t>
  </si>
  <si>
    <t>FV 25 WASTE MANAGEMENT</t>
  </si>
  <si>
    <t>6wlTC8ogftkq4iCmKwM5w962pcFPkt77OZum9a77v4Bc</t>
  </si>
  <si>
    <t>5xEVaZMRr4rPr0X5emTIed</t>
  </si>
  <si>
    <t>61TDaidZRAGqCBPGs8ha8G</t>
  </si>
  <si>
    <t>AQ 25 HOLDING AND CROWDING FACILITIES</t>
  </si>
  <si>
    <t>6wlTC8ogftkq4iCmKwM5w95WJHGPTTWb7MtMDRBmMa6c</t>
  </si>
  <si>
    <t>37fXovEh91vOo3rWoXQeeB</t>
  </si>
  <si>
    <t>1PygzsgwT1kH98NoRIqHJK</t>
  </si>
  <si>
    <t>HOP 26 PLANT PROPAGATION MATERIAL</t>
  </si>
  <si>
    <t>6wlTC8ogftkq4iCmKwM5w9198tyEsFhpRSGa7ciBtswI</t>
  </si>
  <si>
    <t>2hLNcKAKs5NIk2b92G5cU2</t>
  </si>
  <si>
    <t>12V2s4FpWw8zBFdb1VY42A</t>
  </si>
  <si>
    <t>AQ 26 SLAUGHTER ACTIVITIES</t>
  </si>
  <si>
    <t>6wlTC8ogftkq4iCmKwM5w9zq9mC4X4axaBhi2FBiFDN</t>
  </si>
  <si>
    <t>5KtGpFDOZJqtfY2fIRqZm8</t>
  </si>
  <si>
    <t>3Xuqd2nxrHRHWBMMAl2PDV</t>
  </si>
  <si>
    <t>FV 26 PLANT PROPAGATION MATERIAL</t>
  </si>
  <si>
    <t>6wlTC8ogftkq4iCmKwM5w910c0y7GWMTWtoirCquzgD2</t>
  </si>
  <si>
    <t>SEQt0LTaINvR7ShWuB8sk</t>
  </si>
  <si>
    <t>2zKr6OtZT3ieaBkkiQdRnE</t>
  </si>
  <si>
    <t>HOP 27 GENETICALLY MODIFIED ORGANISMS</t>
  </si>
  <si>
    <t>awxbzDqiAc5w5F9Xaavfk5TvyR0UgB0EOmnMkFaZftX</t>
  </si>
  <si>
    <t>6ppjGKAbGM5VIqSujIYrHY</t>
  </si>
  <si>
    <t>fpZn5YAfrwOfpIHt5wBr7</t>
  </si>
  <si>
    <t>AQ 27 DEPURATION</t>
  </si>
  <si>
    <t>7DAWrJ4FEll4vr7SY3agoa5TvyR0UgB0EOmnMkFaZftX</t>
  </si>
  <si>
    <t>23ZO57D7EyypjkkiWSWNQk</t>
  </si>
  <si>
    <t>30jEVEr91nZpdd9cxyULwz</t>
  </si>
  <si>
    <t>FV 27 GENETICALLY MODIFIED ORGANISMS</t>
  </si>
  <si>
    <t>Ttg0N6A2FwKCNo4IteaLK5TvyR0UgB0EOmnMkFaZftX</t>
  </si>
  <si>
    <t>4DXJBMYXEpyZXy4TyT4YQR</t>
  </si>
  <si>
    <t>38FoI2x9MvJMWYmW9A94FP</t>
  </si>
  <si>
    <t>HOP 28 SOIL AND SUBSTRATE MANAGEMENT</t>
  </si>
  <si>
    <t>1w2d3I6CuKthFEEDJPAfK25TvyR0UgB0EOmnMkFaZftX</t>
  </si>
  <si>
    <t>4QXLZknWQnGgnf1s2Squ4p</t>
  </si>
  <si>
    <t>19FqK7ekLK0m3iLHchTn8h</t>
  </si>
  <si>
    <t>FV 28 SOIL AND SUBSTRATE MANAGEMENT</t>
  </si>
  <si>
    <t>2B20jqk2goXcNqV2HX9qhe5TvyR0UgB0EOmnMkFaZftX</t>
  </si>
  <si>
    <t>4IFbSwjHov4J6TAVK47Q5l</t>
  </si>
  <si>
    <t>4DY3EifbqbuiHigOcSYX3F</t>
  </si>
  <si>
    <t>HOP 28 SOIL MANAGEMENT</t>
  </si>
  <si>
    <t>MyNM2sLtxWP06FudRhDir5TvyR0UgB0EOmnMkFaZftX</t>
  </si>
  <si>
    <t>3TZ8Abr9rBhG4b2REuJghw</t>
  </si>
  <si>
    <t>6wlTC8ogftkq4iCmKwM5w9</t>
  </si>
  <si>
    <t>AQ 28 POSTHARVEST – MASS BALANCE AND TRACEABILITY</t>
  </si>
  <si>
    <t>"Legal entities that perform farming and postharvest handling of farmed aquatic species shall demonstrate compliance with the mass balance and traceability criteria at the postharvest units.
For the sake of simplicity, this section will use the terms “certified products,” “certified producers,” and “certified sources.” However, products, producers, and companies themselves are not certified. “Certified product” refers instead to a product originating from an Integrated Farm Assurance (IFA) certified production process. “Certified producer” and “certified sources” refer to a producer/source whose production processes have been certified."</t>
  </si>
  <si>
    <t>7EkiTjscQQ9YBuIWe6RZFk5TvyR0UgB0EOmnMkFaZftX</t>
  </si>
  <si>
    <t>6Zw0pPyeSgJ417YfAqafgC</t>
  </si>
  <si>
    <t>3mzqvFtvshFUd9FG5jPpxS</t>
  </si>
  <si>
    <t>HOP 29 FERTILIZERS AND BIOSTIMULANTS</t>
  </si>
  <si>
    <t>78lhTFJm2kvuowgAOftnD05TvyR0UgB0EOmnMkFaZftX</t>
  </si>
  <si>
    <t>3HkHCaJAY8U3Pyyr510VNm</t>
  </si>
  <si>
    <t>5nPf6FvRIaYhUohxiK6Z4C</t>
  </si>
  <si>
    <t>FV 29 FERTILIZERS AND BIOSTIMULANTS</t>
  </si>
  <si>
    <t>6NkzRvY2LtIEq9u93VYbsg5TvyR0UgB0EOmnMkFaZftX</t>
  </si>
  <si>
    <t>5uCJ7ub4A2ZDh3r7ebhDDD</t>
  </si>
  <si>
    <t>WIsqyzB7hUCqXcRGmylZ6</t>
  </si>
  <si>
    <t>HOP 30 WATER MANAGEMENT</t>
  </si>
  <si>
    <t>4G6L5rXAv5opyJXaaJSspR2VMR7eFBhsXQA1k8IjqWQx</t>
  </si>
  <si>
    <t>3dbFdi5Qo6RlC4NEidRfe2</t>
  </si>
  <si>
    <t>696jSQYmLVDJoD3UnofwTY</t>
  </si>
  <si>
    <t>FV 30 WATER MANAGEMENT</t>
  </si>
  <si>
    <t>2jUiyLvMOWJh04zKpLzls87mYXogZyldja1l4zH5Wvh4</t>
  </si>
  <si>
    <t>4tcqaKxItd2UudJKkhirlw</t>
  </si>
  <si>
    <t>5J6Wg6hIOJWcbwRBTKjslF</t>
  </si>
  <si>
    <t>HOP 31 INTEGRATED PEST MANAGEMENT</t>
  </si>
  <si>
    <t>2jUiyLvMOWJh04zKpLzls84JDwCyBH1ImTjbVhIZvTq3</t>
  </si>
  <si>
    <t>f1ADyJdTgZckMF873LBtG</t>
  </si>
  <si>
    <t>5QTGwGTKitdKuEwjmkCJSy</t>
  </si>
  <si>
    <t>FV 31 INTEGRATED PEST MANAGEMENT</t>
  </si>
  <si>
    <t>4G6L5rXAv5opyJXaaJSspR24wmFn53ZJndoxOd1EgcHe</t>
  </si>
  <si>
    <t>7d1h0m9pz35YRdo6SUeCBJ</t>
  </si>
  <si>
    <t>6mrYpZ2GcLZ7AP1RVVry5G</t>
  </si>
  <si>
    <t>FV 32 PLANT PROTECTION PRODUCTS</t>
  </si>
  <si>
    <t>2rOCEOZ7FKjNjNArXiLHzT5S5Axhf3c7R5yra1GF3lz</t>
  </si>
  <si>
    <t>6HdXV2n4nPxqhZZHqKk1IB</t>
  </si>
  <si>
    <t>57pN9EDRNJdtiagduP3fZW</t>
  </si>
  <si>
    <t>HOP 32 PLANT PROTECTION PRODUCTS</t>
  </si>
  <si>
    <t>2rOCEOZ7FKjNjNArXiLHzT2nHnjQBzxk2jzqTlOcVbMi</t>
  </si>
  <si>
    <t>1GylsZuzswRyx3gGY1kRVP</t>
  </si>
  <si>
    <t>Rm2o1gaBaALvlfFEiYrMu</t>
  </si>
  <si>
    <t>HOP 33 POSTHARVEST HANDLING</t>
  </si>
  <si>
    <t>3htAhHdPv9OtsLHNNhtZxHKwyucNsg6nzI6rjENLt3d</t>
  </si>
  <si>
    <t>4fZ94v0D7Q3k5nMpXDQ1gU</t>
  </si>
  <si>
    <t>6SSbkfthK0LYaxbv5b14GB</t>
  </si>
  <si>
    <t>FV 33 POSTHARVEST HANDLING</t>
  </si>
  <si>
    <t>6GF3xiweshSSrjhesMZt6f5TvyR0UgB0EOmnMkFaZftX</t>
  </si>
  <si>
    <t>5cdB0Hk0HWWPoe36r10cTG</t>
  </si>
  <si>
    <t>3Fg5RTdQ7a6O2THEvpVWrG</t>
  </si>
  <si>
    <t>FO 01.01 Site history</t>
  </si>
  <si>
    <t>One of the key features of sustainable farming is the continuous integration of site-specific knowledge and practical experience for future management planning and practices. 
This section is intended to ensure proper site management based on planning and monitoring own practices and products, including listening to external clients to enhance learning and improvement, ensuring that the land, buildings, and other facilities which constitute the fabric of the farm are properly managed for the safe production of flowers and ornamentals and the protection of the environment.</t>
  </si>
  <si>
    <t>2PY4EEd6KbBqNYrQrNPBD45TvyR0UgB0EOmnMkFaZftX</t>
  </si>
  <si>
    <t>39Hes98vGzeLAvKkKTawVO</t>
  </si>
  <si>
    <t>7BbYPU8D5VjuX50wR037bc</t>
  </si>
  <si>
    <t>AQ 01.01 Site history</t>
  </si>
  <si>
    <t>2jUiyLvMOWJh04zKpLzls84owgIkC6nXLa7lsm0MrLOO</t>
  </si>
  <si>
    <t>2nIFvbGDtVjetX4bSd1ieY</t>
  </si>
  <si>
    <t>6udigXdkpe8Lswjod4NBOa</t>
  </si>
  <si>
    <t>AQ 01.02 Site management</t>
  </si>
  <si>
    <t>2jUiyLvMOWJh04zKpLzls857CpNqy9lJZPIEGl3cpn84</t>
  </si>
  <si>
    <t>3C1zcoZhmW10RikKo66Omx</t>
  </si>
  <si>
    <t>1qvPg1ym8f6SRe66rOl40x</t>
  </si>
  <si>
    <t>FO 01.02 Outsourced activities</t>
  </si>
  <si>
    <t>2jUiyLvMOWJh04zKpLzls823vkcq3eLNCd3go9Rkaald</t>
  </si>
  <si>
    <t>1iv5WR7BCTAyGuWtCRpan4</t>
  </si>
  <si>
    <t>KwyucNsg6nzI6rjENLt3d</t>
  </si>
  <si>
    <t>AQ 01.03 Legislative framework</t>
  </si>
  <si>
    <t>3jqGVv62GBsd8KJSjIWQ7X55ckAD4CZWQhWLcwQj76KJ</t>
  </si>
  <si>
    <t>7t9IyYzQxOwCX1utYaZDrZ</t>
  </si>
  <si>
    <t>6OqbxahSFlVeKhLRgYFytR</t>
  </si>
  <si>
    <t>FO 01.03 Internal documentation</t>
  </si>
  <si>
    <t>3jqGVv62GBsd8KJSjIWQ7X5SgdbGCqfnJhgVdCZaO52C</t>
  </si>
  <si>
    <t>5zXPfhwhAd1IOsIeHeU5CM</t>
  </si>
  <si>
    <t>2pCca0Upzl3Nn66JUNHXeF</t>
  </si>
  <si>
    <t>FO 01.04 Training and assigned responsibilities</t>
  </si>
  <si>
    <t>2rOCEOZ7FKjNjNArXiLHzT2GgfGeHb0isCXFe3cDafB8</t>
  </si>
  <si>
    <t>3XeWo0HK2q2LIAWuiLq81E</t>
  </si>
  <si>
    <t>79pV2c30dTskerAeol8ohZ</t>
  </si>
  <si>
    <t>FO 01.05 Customer requirements</t>
  </si>
  <si>
    <t>2rOCEOZ7FKjNjNArXiLHzT2z9eo0DDlV0YPSYz2O8J7r</t>
  </si>
  <si>
    <t>5DRnU7mjS8VCI7Ap2v73CO</t>
  </si>
  <si>
    <t>11FBMuieNmnZtyeFBlepcF</t>
  </si>
  <si>
    <t>FO 01.06 Complaints</t>
  </si>
  <si>
    <t>2rOCEOZ7FKjNjNArXiLHzT3Zzd9zsLAfuVfEUUYQV7Pd</t>
  </si>
  <si>
    <t>GPN1iO2ZupplHeWuJnm7J</t>
  </si>
  <si>
    <t>CSohyDpAegE66esWvDgT5</t>
  </si>
  <si>
    <t>FO 01.07 Non-conforming products</t>
  </si>
  <si>
    <t>2rOCEOZ7FKjNjNArXiLHzT11ZC60E3YAtAUx5wNuuXwj</t>
  </si>
  <si>
    <t>6boq5twCHOdIrNojlxuFjG</t>
  </si>
  <si>
    <t>743VeTmtrKzh2yBlulWP21</t>
  </si>
  <si>
    <t>FO 01.08 Recall and withdrawal</t>
  </si>
  <si>
    <t>3WOTX6z9yCADtqy7fUTDJn5TvyR0UgB0EOmnMkFaZftX</t>
  </si>
  <si>
    <t>VoonZx94STGuLmJNzGHQX</t>
  </si>
  <si>
    <t>2PabgCVl2axbE6gvoMhnNb</t>
  </si>
  <si>
    <t>FO 02.01 Traceability</t>
  </si>
  <si>
    <t>Traceability allows to distinguish between products originating from certified and noncertified production processes, supporting the credibility of the certificate. It also allows producers to reconcile practices with products and improve their production processes and quality. It allows the withdrawal of flowers and ornamentals when needed, and enables customers to be provided with targeted and accurate information concerning implicated products.</t>
  </si>
  <si>
    <t>5HjMxha5zh3JmCKzoQNaGT5TvyR0UgB0EOmnMkFaZftX</t>
  </si>
  <si>
    <t>4rPb6aRnjT1RlOidzZW8NT</t>
  </si>
  <si>
    <t>1WLl5crwUtAKu9uhWYEzsL</t>
  </si>
  <si>
    <t>FO 02.02 Parallel ownership</t>
  </si>
  <si>
    <t xml:space="preserve">This section applies to all producers who need to register for parallel ownership (where products originating from certified and noncertified production processes are produced and/or owned by one legal entity). It does not apply to producers who want to achieve certification for 100% of the production processes of all products in their GLOBALG.A.P. scope and buy none of those products from other producers (with certification or not). </t>
  </si>
  <si>
    <t>6cVkk3FsKVyXw3Axz1X0EJKWseLrLUhPeorCfNWn5jf</t>
  </si>
  <si>
    <t>1Gmj3oSGRRz2wF43jglNiZ</t>
  </si>
  <si>
    <t>3bNRfY2TpP6vkYKG0u4wwr</t>
  </si>
  <si>
    <t>FO 02.03 Mass balance</t>
  </si>
  <si>
    <t>6cVkk3FsKVyXw3Axz1X0EJ55afRttVG4dVUXKLoNoQoe</t>
  </si>
  <si>
    <t>3U9ZVLZyebAQYRVksg1MLP</t>
  </si>
  <si>
    <t>412fDoNkTQzvavcR1yffoS</t>
  </si>
  <si>
    <t>FO 02.04 GLOBALG.A.P. status</t>
  </si>
  <si>
    <t>6cVkk3FsKVyXw3Axz1X0EJ6tiYYI8mKlvSXw5jfqgMdE</t>
  </si>
  <si>
    <t>6DK33hs49O0mVODM44PumI</t>
  </si>
  <si>
    <t>3IMlwAGWtNQ8ZjIBrbKwsL</t>
  </si>
  <si>
    <t>FO 02.05 Logo use</t>
  </si>
  <si>
    <t>4G6L5rXAv5opyJXaaJSspR5mdYYXLIFyNI492xPC4Wrk</t>
  </si>
  <si>
    <t>MfbZ6xSbvl0LIQHCG3HAH</t>
  </si>
  <si>
    <t>2ea1rhckQVrSaK28J1Se0f</t>
  </si>
  <si>
    <t>FO 03.01 Propagation material</t>
  </si>
  <si>
    <t>4pvzWZLf4r0AsvpuWuoYAC6eaxQshM5yuY2WLlQ8amUS</t>
  </si>
  <si>
    <t>2D3gR7aaHx6tnYQQuF1lXz</t>
  </si>
  <si>
    <t>AsizSx9djd7Hn9BlLrbya</t>
  </si>
  <si>
    <t>FO 03.02 Chemical treatments and dressings</t>
  </si>
  <si>
    <t>4pvzWZLf4r0AsvpuWuoYAC6moTS0uCjB77ymqMRrEaKu</t>
  </si>
  <si>
    <t>476rC4cdc9j8oss1h3sXXS</t>
  </si>
  <si>
    <t>1MAAg94AQdklTBAzABM4wS</t>
  </si>
  <si>
    <t>FO 03.03 Genetically modified organisms</t>
  </si>
  <si>
    <t>4pvzWZLf4r0AsvpuWuoYAC1V7OJsLngbMIMF5cpB2lgv</t>
  </si>
  <si>
    <t>3dK0wdZnclzgLIOpYhYOUM</t>
  </si>
  <si>
    <t>4CTLgpMoXEpcE8tXLndCGp</t>
  </si>
  <si>
    <t xml:space="preserve">FO 03.04 Transition period </t>
  </si>
  <si>
    <t>4pvzWZLf4r0AsvpuWuoYAC69tkf9xTq4aAYbrRMthWNF</t>
  </si>
  <si>
    <t>304WayBeH0VzrDds0V9TK0</t>
  </si>
  <si>
    <t>6GGR163KNx1sTit3j0ivMP</t>
  </si>
  <si>
    <t xml:space="preserve">FO 04.01 Soil conservation
</t>
  </si>
  <si>
    <t>Good soil husbandry ensures the long-term fertility of the soil, aids yield, and contributes to profitability. Not applicable in the case of crops that are not grown directly in soil (e.g., hydroponic or potted plants).</t>
  </si>
  <si>
    <t>4pvzWZLf4r0AsvpuWuoYAC32bnxD3iuIFgJa6SxSTZZE</t>
  </si>
  <si>
    <t>60YTqCQn7FH9usxqAQOiqL</t>
  </si>
  <si>
    <t>4owgIkC6nXLa7lsm0MrLOO</t>
  </si>
  <si>
    <t>AQ 04.01 Workers’ occupational health and safety</t>
  </si>
  <si>
    <t>4pvzWZLf4r0AsvpuWuoYAC65SiBmR9xE6MmZIJH2OMh8</t>
  </si>
  <si>
    <t>3voJYmeY4m9jVUrQOPEIep</t>
  </si>
  <si>
    <t>6twC7WvSzvTac9PtqXVar6</t>
  </si>
  <si>
    <t>FO 04.02 Soil fumigation</t>
  </si>
  <si>
    <t>4pvzWZLf4r0AsvpuWuoYAC4Zl4dLXiCmXFVqnsslPb0x</t>
  </si>
  <si>
    <t>vjS57MJ5nsSkYmlRxSwbF</t>
  </si>
  <si>
    <t>57CpNqy9lJZPIEGl3cpn84</t>
  </si>
  <si>
    <t>AQ 04.02 Training and assigned responsibilities</t>
  </si>
  <si>
    <t>4pvzWZLf4r0AsvpuWuoYAC12xtoMmsI7QQenkWEVMZAu</t>
  </si>
  <si>
    <t>6Nj4cfV6ylPpCa0EI9BKKW</t>
  </si>
  <si>
    <t>Jfokfy0DypbRD7D7zEF8h</t>
  </si>
  <si>
    <t>FO 04.03 Substrates</t>
  </si>
  <si>
    <t>4pvzWZLf4r0AsvpuWuoYAC3bnauhR2XKWnnmjxnrNJeQ</t>
  </si>
  <si>
    <t>1JbLaD4cXHUBhzd0XaNL3n</t>
  </si>
  <si>
    <t>7mYXogZyldja1l4zH5Wvh4</t>
  </si>
  <si>
    <t>AQ 04.03 Workers’ hazards and first aid</t>
  </si>
  <si>
    <t>4Igs0TcvRtcZaLqERpBzyw5TvyR0UgB0EOmnMkFaZftX</t>
  </si>
  <si>
    <t>59QewLUkUiVzPdGlfgu21o</t>
  </si>
  <si>
    <t>3R84nmeK4iATbuwZ2gsDsb</t>
  </si>
  <si>
    <t>FO 04.04 Nutritional needs</t>
  </si>
  <si>
    <t>6inH5pgUJeX8hyB3EYnjvL3vLjIvLzmFDnyHGwp4sKjy</t>
  </si>
  <si>
    <t>2IpBpucJX7pJDK7yar4Pdz</t>
  </si>
  <si>
    <t>4JDwCyBH1ImTjbVhIZvTq3</t>
  </si>
  <si>
    <t>AQ 04.04 Personal protective equipment</t>
  </si>
  <si>
    <t>6inH5pgUJeX8hyB3EYnjvL2lcjWDd2pC4Mxvjx89tTP3</t>
  </si>
  <si>
    <t>4b75QxZajdtzw35yuJYzax</t>
  </si>
  <si>
    <t>23vkcq3eLNCd3go9Rkaald</t>
  </si>
  <si>
    <t>AQ 04.05 Workers’ welfare</t>
  </si>
  <si>
    <t>6inH5pgUJeX8hyB3EYnjvL4WvVgaj0DmqytcECbsfj85</t>
  </si>
  <si>
    <t>LBOB0pVTmEHC3zp2yT9uB</t>
  </si>
  <si>
    <t>7o4R1VJX1KXn6Y2mK3KBnX</t>
  </si>
  <si>
    <t>FO 04.05 Nutrient content</t>
  </si>
  <si>
    <t>1YbYgCwF5emApZVepFq1X175ZhDFwSi67hTEERmDGpdT</t>
  </si>
  <si>
    <t>2fxuNtMikwq4pGJPm9UHmp</t>
  </si>
  <si>
    <t>4lUZQXD5tjtX2glVe4lraA</t>
  </si>
  <si>
    <t>FO 04.06 Application records</t>
  </si>
  <si>
    <t>1YbYgCwF5emApZVepFq1X12fdp0291AK18VPCACdP0xw</t>
  </si>
  <si>
    <t>2jMIlVn1YjTp2J7QpgwC0e</t>
  </si>
  <si>
    <t>3yiRDwLwt1Ow5dQeFJqM2k</t>
  </si>
  <si>
    <t>FO 04.07 Fertilizer and biostimulant storage</t>
  </si>
  <si>
    <t>61TDaidZRAGqCBPGs8ha8G5TX5THcQM5Np1uQ5ItrWLM</t>
  </si>
  <si>
    <t>iRZqmNFK3RvDpleWESvWD</t>
  </si>
  <si>
    <t>5GJnBn0XaHPkzo9hXhVvqW</t>
  </si>
  <si>
    <t xml:space="preserve">FO 05.01 Water sources
</t>
  </si>
  <si>
    <t>61TDaidZRAGqCBPGs8ha8G1aV0zFwSp9AmvxxfeGq2eA</t>
  </si>
  <si>
    <t>ULRbRAkZftwkpBniFH1e3</t>
  </si>
  <si>
    <t>3yEQbyyk01GoZYBCkYA4FP</t>
  </si>
  <si>
    <t>FO 05.02 Predicting irrigation requirements</t>
  </si>
  <si>
    <t>61TDaidZRAGqCBPGs8ha8G6gb3L0lEZN6wO8WjVRr7lV</t>
  </si>
  <si>
    <t>2Oh375nnYEbnQDw1A6DTeg</t>
  </si>
  <si>
    <t>3bxp0a7dcsX1zRhf8lSDgg</t>
  </si>
  <si>
    <t>FO 05.03 Record keeping</t>
  </si>
  <si>
    <t>12V2s4FpWw8zBFdb1VY42AxbaIyuRHw74GoMT8PbnKx</t>
  </si>
  <si>
    <t>3oVFuQiVBK4m7nEKjxabKy</t>
  </si>
  <si>
    <t>25itD9t3AKPNN1d0JIB5bx</t>
  </si>
  <si>
    <t>FO 05.04 Water quality</t>
  </si>
  <si>
    <t>12V2s4FpWw8zBFdb1VY42A1oGNflTpAerQDWPIkzL1jE</t>
  </si>
  <si>
    <t>3R09p8j9SBPrd2ZkAKqqPy</t>
  </si>
  <si>
    <t>mo9Uog2nl7PhTPO5LbeWt</t>
  </si>
  <si>
    <t>AQ 06.01 Identification of waste and pollutants</t>
  </si>
  <si>
    <t>fpZn5YAfrwOfpIHt5wBr75TvyR0UgB0EOmnMkFaZftX</t>
  </si>
  <si>
    <t>WVkyFPGsvsPsC7Lz3bNRP</t>
  </si>
  <si>
    <t>2DBDLKNCCHjgeVp2fH2kz4</t>
  </si>
  <si>
    <t>AQ 06.02 Waste and pollution action plan</t>
  </si>
  <si>
    <t>QZfIR1aSAjL2YcUqo376X5TvyR0UgB0EOmnMkFaZftX</t>
  </si>
  <si>
    <t>fICsjkYrHVr87NAeTjI92</t>
  </si>
  <si>
    <t>55ckAD4CZWQhWLcwQj76KJ</t>
  </si>
  <si>
    <t>AQ 06.03 Environmental impact and management</t>
  </si>
  <si>
    <t>3htAhHdPv9OtsLHNNhtZxH7BbYPU8D5VjuX50wR037bc</t>
  </si>
  <si>
    <t>3wjtllhf2EZ05k7ry5E364</t>
  </si>
  <si>
    <t>5SgdbGCqfnJhgVdCZaO52C</t>
  </si>
  <si>
    <t xml:space="preserve">AQ 06.04 Water usage and disposal 
</t>
  </si>
  <si>
    <t>Cross-reference with AQ 06.03.02.</t>
  </si>
  <si>
    <t>3htAhHdPv9OtsLHNNhtZxH6udigXdkpe8Lswjod4NBOa</t>
  </si>
  <si>
    <t>2lIJrvbtPcVuY8RZkfCGAZ</t>
  </si>
  <si>
    <t>1WOpilQQJvvs3HIzyLlTD7</t>
  </si>
  <si>
    <t>FO 07.01 Choice of plant protection products</t>
  </si>
  <si>
    <t>3jqGVv62GBsd8KJSjIWQ7Xmo9Uog2nl7PhTPO5LbeWt</t>
  </si>
  <si>
    <t>54b9jNn5l6JshlbKMcZkvo</t>
  </si>
  <si>
    <t>2GgfGeHb0isCXFe3cDafB8</t>
  </si>
  <si>
    <t>AQ 07.01 Impact of farming on the environment and biodiversity</t>
  </si>
  <si>
    <t>3jqGVv62GBsd8KJSjIWQ7X2DBDLKNCCHjgeVp2fH2kz4</t>
  </si>
  <si>
    <t>3CUgz7Cjbz3lVegK48kdwN</t>
  </si>
  <si>
    <t>2z9eo0DDlV0YPSYz2O8J7r</t>
  </si>
  <si>
    <t>AQ 07.02 Predator exclusion plan</t>
  </si>
  <si>
    <t>1kzI7hCCMY4wQOFQmIPOPD5TvyR0UgB0EOmnMkFaZftX</t>
  </si>
  <si>
    <t>101TCDdkyoiKx59uYCCXGd</t>
  </si>
  <si>
    <t>Cnld8x4oHlmExTFHGeLjj</t>
  </si>
  <si>
    <t xml:space="preserve">FO 07.02 Application records </t>
  </si>
  <si>
    <t>5OZ3Oy0MVM5jXao9ZvAlrA5TvyR0UgB0EOmnMkFaZftX</t>
  </si>
  <si>
    <t>vmjGfCIFJSM7cQD7NFV80</t>
  </si>
  <si>
    <t>3Zzd9zsLAfuVfEUUYQV7Pd</t>
  </si>
  <si>
    <t xml:space="preserve">AQ 07.03 Escapes </t>
  </si>
  <si>
    <t>4ZGW9ZWBwWewpL1DYzfgyb5TvyR0UgB0EOmnMkFaZftX</t>
  </si>
  <si>
    <t>4CJaPlJ48CsnwJPpOBaOcW</t>
  </si>
  <si>
    <t>r4Wl5viNqALmYQehnJigP</t>
  </si>
  <si>
    <t>FO 07.03 Disposal of surplus application mix</t>
  </si>
  <si>
    <t>4gUkP5eS8EnUG0fKZ0tMiZ5TvyR0UgB0EOmnMkFaZftX</t>
  </si>
  <si>
    <t>4amaTwSSW3aZdfZj8YONNc</t>
  </si>
  <si>
    <t>11ZC60E3YAtAUx5wNuuXwj</t>
  </si>
  <si>
    <t>AQ 07.04 High conservation value areas</t>
  </si>
  <si>
    <t>7HDQtIsDtzns0bD1ntR0eP5TvyR0UgB0EOmnMkFaZftX</t>
  </si>
  <si>
    <t>1iBxbUx6cezVlgCvMmOwI9</t>
  </si>
  <si>
    <t>3W7dGcEqSrkGPLpK2FPpjb</t>
  </si>
  <si>
    <t>FO 07.04 Plant protection product and postharvest treatment product storage</t>
  </si>
  <si>
    <t>5ZEbtYAwaiK1X4qvVH0ye85TvyR0UgB0EOmnMkFaZftX</t>
  </si>
  <si>
    <t>1nW8TTNH1fusUklcAyzJ3O</t>
  </si>
  <si>
    <t>5S5Axhf3c7R5yra1GF3lz</t>
  </si>
  <si>
    <t>AQ 07.05 Ecological upgrading of unproductive sites</t>
  </si>
  <si>
    <t>36VGW0OgI5dbYuNy8pN1X45TvyR0UgB0EOmnMkFaZftX</t>
  </si>
  <si>
    <t>4dqTp7fkABPCSIwP6BJ67E</t>
  </si>
  <si>
    <t>6OVfMLlOhjDUtTGVH4d1tI</t>
  </si>
  <si>
    <t>FO 07.05 Plant protection product handling</t>
  </si>
  <si>
    <t>1LqxqbMnYmX3O47nTDkHLF5TvyR0UgB0EOmnMkFaZftX</t>
  </si>
  <si>
    <t>6CSFbUgkhrbJU87vlKmRUq</t>
  </si>
  <si>
    <t>2nHnjQBzxk2jzqTlOcVbMi</t>
  </si>
  <si>
    <t>AQ 07.06 Energy efficiency</t>
  </si>
  <si>
    <t>Farming equipment shall be selected and maintained for optimum energy efficiency. The use of renewable energy sources should be encouraged.</t>
  </si>
  <si>
    <t>76Up1Jlz2ogKdKXUH1J3L5TvyR0UgB0EOmnMkFaZftX</t>
  </si>
  <si>
    <t>7KbSmeRQQ9vMW32RA3fvgt</t>
  </si>
  <si>
    <t>5VavlH2MeUS17rVAik4joc</t>
  </si>
  <si>
    <t>FO 07.06 Empty plant protection product containers</t>
  </si>
  <si>
    <t>6l21qjBupUIUO8XLCiUEef5TvyR0UgB0EOmnMkFaZftX</t>
  </si>
  <si>
    <t>5z698mI9SK13uqc3qKoGYH</t>
  </si>
  <si>
    <t>aJyo4GEfHW26SGyqyk8my</t>
  </si>
  <si>
    <t xml:space="preserve">FO 07.07 Obsolete plant protection products </t>
  </si>
  <si>
    <t>31r3O7m6YdmvyCuOWIOMh65TvyR0UgB0EOmnMkFaZftX</t>
  </si>
  <si>
    <t>2gbDib5iDBqNNbrpbd3LT0</t>
  </si>
  <si>
    <t>3JTeuQtOc1OKqfRNulIqvM</t>
  </si>
  <si>
    <t xml:space="preserve">FO 07.08 Application of other substances </t>
  </si>
  <si>
    <t>7bt3lOtOqh5dlKm5Rqrjx45TvyR0UgB0EOmnMkFaZftX</t>
  </si>
  <si>
    <t>SAeb09u4BIJU5hywl5ZTk</t>
  </si>
  <si>
    <t>1zDGYHavQ1Y1HUI9R90OOZ</t>
  </si>
  <si>
    <t>FO 07.09 Equipment</t>
  </si>
  <si>
    <t>2RFsPSHa2XlX0JHYiJO2Wc5TvyR0UgB0EOmnMkFaZftX</t>
  </si>
  <si>
    <t>OkwgpiefJyhKOx86JFmLs</t>
  </si>
  <si>
    <t>5l2rJiYbFtvFuXNhk6Xt0S</t>
  </si>
  <si>
    <t>FO 08.01 Quality of postharvest water</t>
  </si>
  <si>
    <t>6PzSKiJw1bRFye5uX49taK5TvyR0UgB0EOmnMkFaZftX</t>
  </si>
  <si>
    <t>Oa7r1b8qY2CRF4UuPKcN3</t>
  </si>
  <si>
    <t>64wGe3MdQzgQigsw2nGTdA</t>
  </si>
  <si>
    <t>FO 08.02 Postharvest treatments</t>
  </si>
  <si>
    <t>48EClxc2uJIvBOW8IlSEPt5TvyR0UgB0EOmnMkFaZftX</t>
  </si>
  <si>
    <t>3L2zyFJ2zu5HQQgkTRwa7p</t>
  </si>
  <si>
    <t>7e2OTmZvHrA9xmbHveLBmp</t>
  </si>
  <si>
    <t>FO 12.01 Workers’ health and safety</t>
  </si>
  <si>
    <t>2o0PHrjwVpc8TxdOBpkPzy5TvyR0UgB0EOmnMkFaZftX</t>
  </si>
  <si>
    <t>5RQ8IqiLnmA7DEtNqhNVls</t>
  </si>
  <si>
    <t>1j8KzCREQQlaHRiz9wuo0z</t>
  </si>
  <si>
    <t>FO 12.02 Hazards and first aid</t>
  </si>
  <si>
    <t>696jSQYmLVDJoD3UnofwTY253gbk0kdnSSFyQX6iFKWy</t>
  </si>
  <si>
    <t>4V5PDUBdj9Q0i7fbGfInQk</t>
  </si>
  <si>
    <t>1ERzCDuPHpofETFZxfdFUx</t>
  </si>
  <si>
    <t>FO 12.03 Protective clothing and equipment</t>
  </si>
  <si>
    <t>696jSQYmLVDJoD3UnofwTYuzn8UMxTkF1w7M3FTD0sW</t>
  </si>
  <si>
    <t>21mCH63CMsUTKkluKw6dN9</t>
  </si>
  <si>
    <t>KWseLrLUhPeorCfNWn5jf</t>
  </si>
  <si>
    <t>AQ 18.01 Brood stock and seedlings</t>
  </si>
  <si>
    <t>Depending on species: Ova, smolt, fry, fingerling, larvae, alevin, spat, nauplii and post-larvae, others</t>
  </si>
  <si>
    <t>696jSQYmLVDJoD3UnofwTY6aZY7458MgGAXucrp2rDfj</t>
  </si>
  <si>
    <t>tDOe2o0zWYqYm0KNgqj9x</t>
  </si>
  <si>
    <t>55afRttVG4dVUXKLoNoQoe</t>
  </si>
  <si>
    <t>AQ 18.02 Hatchery management</t>
  </si>
  <si>
    <t>696jSQYmLVDJoD3UnofwTY5U9xxekFJ28sU2NwdkP9u8</t>
  </si>
  <si>
    <t>3gLKlk7CEmbkXjaBvbTvGh</t>
  </si>
  <si>
    <t>6tiYYI8mKlvSXw5jfqgMdE</t>
  </si>
  <si>
    <t>AQ 18.03 Brood fish stripping</t>
  </si>
  <si>
    <t xml:space="preserve">If brood fish are stripped, this shall be done with consideration for the animals’ welfare.
</t>
  </si>
  <si>
    <t>696jSQYmLVDJoD3UnofwTY7GSUGbBCg0zqqdO3nIYknt</t>
  </si>
  <si>
    <t>5k6Z1qS7vCZ6NXbWiaUJu9</t>
  </si>
  <si>
    <t>5mdYYXLIFyNI492xPC4Wrk</t>
  </si>
  <si>
    <t>AQ 19.01 Chemical compound storage</t>
  </si>
  <si>
    <t>696jSQYmLVDJoD3UnofwTY4YYEAFlKQL7dZttPmpxB2F</t>
  </si>
  <si>
    <t>3snGfVLt7Wxd5FZGpG4j8y</t>
  </si>
  <si>
    <t>2VMR7eFBhsXQA1k8IjqWQx</t>
  </si>
  <si>
    <t>AQ 19.02 Empty containers and unused chemicals</t>
  </si>
  <si>
    <t>1gpvHRL3jcuK0YTVBxeDJK5TvyR0UgB0EOmnMkFaZftX</t>
  </si>
  <si>
    <t>4zSkvUbTdlSMEjoMX9r149</t>
  </si>
  <si>
    <t>24wmFn53ZJndoxOd1EgcHe</t>
  </si>
  <si>
    <t>AQ 19.03 Transport of chemical compounds</t>
  </si>
  <si>
    <t>6SSbkfthK0LYaxbv5b14GBCewd3FqcwBMtVtTDK4h9s</t>
  </si>
  <si>
    <t>3LyKIn2zocb3lDNExH1RfM</t>
  </si>
  <si>
    <t>4xvzsgnTOtRkF4CQ8kI09i</t>
  </si>
  <si>
    <t>HOP 20.01 Risk assessment and training</t>
  </si>
  <si>
    <t>6SSbkfthK0LYaxbv5b14GB7h4leQtnNFBbHHWbgN8lXM</t>
  </si>
  <si>
    <t>7eAOPa3QKXk7fUsXuWAZQT</t>
  </si>
  <si>
    <t>6eaxQshM5yuY2WLlQ8amUS</t>
  </si>
  <si>
    <t>AQ 20.01 Traceability and stock origin</t>
  </si>
  <si>
    <t>6SSbkfthK0LYaxbv5b14GB5RnRCz8ee4Zl9QUgeRKTHd</t>
  </si>
  <si>
    <t>1o2yFFL4vOygH47fNAZmGV</t>
  </si>
  <si>
    <t>2IPCUnYuMhRLMitDdZuBV6</t>
  </si>
  <si>
    <t>FV 20.01 Risk assessment and training</t>
  </si>
  <si>
    <t>6SSbkfthK0LYaxbv5b14GB1vk62VlZg3Zq6bcgLfSxGJ</t>
  </si>
  <si>
    <t>31PFCSQaqCuB8q57zJg6RP</t>
  </si>
  <si>
    <t>5Nuj2EiEyMVydcblHaISFD</t>
  </si>
  <si>
    <t>HOP 20.02 Hazards and first aid</t>
  </si>
  <si>
    <t>6SSbkfthK0LYaxbv5b14GB5TLexd3GI3AjZkCglPj3h5</t>
  </si>
  <si>
    <t>5jtdahGRPyTbM5paWcRuKM</t>
  </si>
  <si>
    <t>6moTS0uCjB77ymqMRrEaKu</t>
  </si>
  <si>
    <t>AQ 20.02 Farmed aquatic species health and welfare</t>
  </si>
  <si>
    <t>6SSbkfthK0LYaxbv5b14GB1OZTzJWvKeCm4lQLj2de5o</t>
  </si>
  <si>
    <t>1P5WF4AhiUVjKU0eMjYNP3</t>
  </si>
  <si>
    <t>6rCsdcQbJnfwmnsw2F9C4z</t>
  </si>
  <si>
    <t>FV 20.02 Hazards and first aid</t>
  </si>
  <si>
    <t>6SSbkfthK0LYaxbv5b14GB6v0SS1OCIEL11DaUsdV8qY</t>
  </si>
  <si>
    <t>6akCg1bzbz31hRuysr8H2o</t>
  </si>
  <si>
    <t>1E1VhZbj9C7JN1P2MNO7PP</t>
  </si>
  <si>
    <t>HOP 20.03 Personal protective equipment</t>
  </si>
  <si>
    <t>3Xuqd2nxrHRHWBMMAl2PDV5TvyR0UgB0EOmnMkFaZftX</t>
  </si>
  <si>
    <t>4Hbavnq82IxeTzp86PTwLH</t>
  </si>
  <si>
    <t>1V7OJsLngbMIMF5cpB2lgv</t>
  </si>
  <si>
    <t>AQ 20.03 Treatments</t>
  </si>
  <si>
    <t>5nPf6FvRIaYhUohxiK6Z4C4e9U8QqFWhkb5syMftPkjz</t>
  </si>
  <si>
    <t>3lmOYo1HEXN9WTJSOmoeqn</t>
  </si>
  <si>
    <t>22v7nnkQpO82gWNsHA3e6i</t>
  </si>
  <si>
    <t>FV 20.03 Personal protective equipment</t>
  </si>
  <si>
    <t>5nPf6FvRIaYhUohxiK6Z4C5wu9vqrUGRlCKkbHt3ECf0</t>
  </si>
  <si>
    <t>76gj5wqMrhjC9IwB6fPD1O</t>
  </si>
  <si>
    <t>6iax11SKEZhY8rQyeOo4x9</t>
  </si>
  <si>
    <t>HOP 20.04 Workers’ welfare</t>
  </si>
  <si>
    <t>5nPf6FvRIaYhUohxiK6Z4C7tkt1sKqqlLnUrh71qam9K</t>
  </si>
  <si>
    <t>7bibspXJGGbnFX0bW7wkAp</t>
  </si>
  <si>
    <t>69tkf9xTq4aAYbrRMthWNF</t>
  </si>
  <si>
    <t>AQ 20.04 Treatment records</t>
  </si>
  <si>
    <t>6mrYpZ2GcLZ7AP1RVVry5G7te0V5sEO4j2gdaCHhqwRe</t>
  </si>
  <si>
    <t>3G6XCS3kXxaiT6An6fyXYY</t>
  </si>
  <si>
    <t>5az4vdaXEuQgs5B9UaOjzb</t>
  </si>
  <si>
    <t>FV 20.04 Workers’ welfare</t>
  </si>
  <si>
    <t>6mrYpZ2GcLZ7AP1RVVry5GaeLabNl3CjngCaQDiZCnP</t>
  </si>
  <si>
    <t>64tLhqUpveB3E8yVXVsubo</t>
  </si>
  <si>
    <t>32bnxD3iuIFgJa6SxSTZZE</t>
  </si>
  <si>
    <t>AQ 20.05 Mortality</t>
  </si>
  <si>
    <t>6mrYpZ2GcLZ7AP1RVVry5G6ZlIRqNokp14rd0OrJYpUs</t>
  </si>
  <si>
    <t>1Jsd4Po9zEonkNa6KicOXv</t>
  </si>
  <si>
    <t>65SiBmR9xE6MmZIJH2OMh8</t>
  </si>
  <si>
    <t>AQ 20.06 All pens in bodies of water</t>
  </si>
  <si>
    <t>6mrYpZ2GcLZ7AP1RVVry5G6Rr7lWkdEx4UFV3lspdV2c</t>
  </si>
  <si>
    <t>1A6ymTFpce17AFVUfpWjBA</t>
  </si>
  <si>
    <t>4Zl4dLXiCmXFVqnsslPb0x</t>
  </si>
  <si>
    <t>AQ 20.07 Ponds</t>
  </si>
  <si>
    <t>6mrYpZ2GcLZ7AP1RVVry5G7FzFPUI62I8icT9zFiqYBn</t>
  </si>
  <si>
    <t>7qLHXfgMF1BvtNhEoTrOl1</t>
  </si>
  <si>
    <t>12xtoMmsI7QQenkWEVMZAu</t>
  </si>
  <si>
    <t xml:space="preserve">AQ 20.08 Biosecurity 
</t>
  </si>
  <si>
    <t>In addition to food defense requirements; refer to AQ 10.</t>
  </si>
  <si>
    <t>6mrYpZ2GcLZ7AP1RVVry5G2sC7LUqXHhrGUVy4ZkqKu8</t>
  </si>
  <si>
    <t>2GyriZTFrdoiLg6YAzlPPH</t>
  </si>
  <si>
    <t>3bnauhR2XKWnnmjxnrNJeQ</t>
  </si>
  <si>
    <t>AQ 20.09 Machinery and equipment</t>
  </si>
  <si>
    <t>6mrYpZ2GcLZ7AP1RVVry5G3ZsSeRvZNIo9inIvGSDPi7</t>
  </si>
  <si>
    <t>6LT3SsPHecSghrKBDqqFdh</t>
  </si>
  <si>
    <t>25ufr7Onk7JPdSt2laMS29</t>
  </si>
  <si>
    <t>HOP 22.01 Management of biodiversity and habitats</t>
  </si>
  <si>
    <t>6mrYpZ2GcLZ7AP1RVVry5GwRT3XcKfUaVoLQYa4XeJC</t>
  </si>
  <si>
    <t>h8R5jJkb29tHZV3B118Di</t>
  </si>
  <si>
    <t>3vLjIvLzmFDnyHGwp4sKjy</t>
  </si>
  <si>
    <t>AQ 22.01 General</t>
  </si>
  <si>
    <t>6mrYpZ2GcLZ7AP1RVVry5G5OPZTbS8UKCdo5sAfvtHwp</t>
  </si>
  <si>
    <t>3ENhTBiDiLIby2zwwYZ4II</t>
  </si>
  <si>
    <t>7zXnm2lgE6Oh3K9yFP7Gdf</t>
  </si>
  <si>
    <t>FV 22.01 Management of biodiversity and habitats</t>
  </si>
  <si>
    <t>64cWD91pr0geaTi2ASvLb5TvyR0UgB0EOmnMkFaZftX</t>
  </si>
  <si>
    <t>2I5R4B5uqBuxo2ybSCGbHu</t>
  </si>
  <si>
    <t>3yzXvEhnmn5Jt2gzgNRyxG</t>
  </si>
  <si>
    <t>HOP 22.02 Ecological upgrading of unproductive sites</t>
  </si>
  <si>
    <t>6AvKQ3DXzy69suGAzqeAmu5TvyR0UgB0EOmnMkFaZftX</t>
  </si>
  <si>
    <t>1CjsvntGscU8PNU0sD5ccV</t>
  </si>
  <si>
    <t>2lcjWDd2pC4Mxvjx89tTP3</t>
  </si>
  <si>
    <t>AQ 22.02 Feed records</t>
  </si>
  <si>
    <t>2apQYV4sVGueZxb722p8822IPCUnYuMhRLMitDdZuBV6</t>
  </si>
  <si>
    <t>3IUiXuwp5nc4lJpNyIt6Gm</t>
  </si>
  <si>
    <t>glN2WuTeRW3b5FgXbh8Ta</t>
  </si>
  <si>
    <t>FV 22.02 Ecological upgrading of unproductive sites</t>
  </si>
  <si>
    <t>2apQYV4sVGueZxb722p8826rCsdcQbJnfwmnsw2F9C4z</t>
  </si>
  <si>
    <t>21iP5X956IMsI7DJvW88jr</t>
  </si>
  <si>
    <t>55PwbCfLEsH487m0LGfq8G</t>
  </si>
  <si>
    <t>HOP 22.03 Natural ecosystems and habitats are not converted into agricultural areas</t>
  </si>
  <si>
    <t>2apQYV4sVGueZxb722p88222v7nnkQpO82gWNsHA3e6i</t>
  </si>
  <si>
    <t>7cF7TZI0Gd9xPsfARGQ9l9</t>
  </si>
  <si>
    <t>egxrRxt1wvmpDaKwSbu23</t>
  </si>
  <si>
    <t>FV 22.03 Natural ecosystems and habitats are not converted into agricultural areas</t>
  </si>
  <si>
    <t>6mrYpZ2GcLZ7AP1RVVry5G3WBrxkh802qoM6WUHlCwcx</t>
  </si>
  <si>
    <t>466hVwkhlu8tOtAvU7MH3t</t>
  </si>
  <si>
    <t>4WvVgaj0DmqytcECbsfj85</t>
  </si>
  <si>
    <t>AQ 22.03 Storage of aquaculture feeds</t>
  </si>
  <si>
    <t>2apQYV4sVGueZxb722p8825az4vdaXEuQgs5B9UaOjzb</t>
  </si>
  <si>
    <t>2uILNFLSUSNvYMiLxTWG1l</t>
  </si>
  <si>
    <t>75ZhDFwSi67hTEERmDGpdT</t>
  </si>
  <si>
    <t>AQ 24.01 Harvesting – Method of harvest/dispatch</t>
  </si>
  <si>
    <t>6vDiuqvJNOSRl5wyT01Pym7zXnm2lgE6Oh3K9yFP7Gdf</t>
  </si>
  <si>
    <t>1RPVuNcKGhKGNDUNMmqJad</t>
  </si>
  <si>
    <t>2fdp0291AK18VPCACdP0xw</t>
  </si>
  <si>
    <t>AQ 24.02 Traceability of harvested farmed aquatic species</t>
  </si>
  <si>
    <t>6vDiuqvJNOSRl5wyT01PymglN2WuTeRW3b5FgXbh8Ta</t>
  </si>
  <si>
    <t>6uoQDWLk4J8jAguIJy4ZW5</t>
  </si>
  <si>
    <t>5TX5THcQM5Np1uQ5ItrWLM</t>
  </si>
  <si>
    <t>AQ 25.01 Farmed aquatic species welfare in holding and crowding facilities, including live well boat transfer, and/or prior to slaughter</t>
  </si>
  <si>
    <t>Minimizing stress of the farmed aquatic species immediately prior to slaughter is necessary to prevent welfare problems.</t>
  </si>
  <si>
    <t>6vDiuqvJNOSRl5wyT01PymegxrRxt1wvmpDaKwSbu23</t>
  </si>
  <si>
    <t>5c3dR1YVmA5sXHhsKmupYd</t>
  </si>
  <si>
    <t>1aV0zFwSp9AmvxxfeGq2eA</t>
  </si>
  <si>
    <t>AQ 25.02 Mortalities in holding facilities, including well boats, and/or prior to slaughter</t>
  </si>
  <si>
    <t>2lCsmz9pLx7NagHecV9mpX5TvyR0UgB0EOmnMkFaZftX</t>
  </si>
  <si>
    <t>2LfyMFMW36CamjuZ0YnMrr</t>
  </si>
  <si>
    <t>6gb3L0lEZN6wO8WjVRr7lV</t>
  </si>
  <si>
    <t>AQ 25.03 Escapes and indigenous species</t>
  </si>
  <si>
    <t>2qQW5LAimcgbwLksFTh6tg5TvyR0UgB0EOmnMkFaZftX</t>
  </si>
  <si>
    <t>7iWJXTXYCupkFTEfuzkuQg</t>
  </si>
  <si>
    <t>xbaIyuRHw74GoMT8PbnKx</t>
  </si>
  <si>
    <t>AQ 26.01 Stunning and bleeding</t>
  </si>
  <si>
    <t>19FqK7ekLK0m3iLHchTn8h2g5JReDfSpzAHl16771ew5</t>
  </si>
  <si>
    <t>6NNCdhTMTpFbSgoGpb63cp</t>
  </si>
  <si>
    <t>1oGNflTpAerQDWPIkzL1jE</t>
  </si>
  <si>
    <t>AQ 26.02 Blood waters</t>
  </si>
  <si>
    <t>19FqK7ekLK0m3iLHchTn8h14lJpH5qVsP8C976yuQrDU</t>
  </si>
  <si>
    <t>13bKix0KDGNudEM0QXmk1y</t>
  </si>
  <si>
    <t>1GydlnqB5f3ZYrijAhJ8a1</t>
  </si>
  <si>
    <t>HOP 28.01 Soil management and conservation</t>
  </si>
  <si>
    <t>30jEVEr91nZpdd9cxyULwz5TvyR0UgB0EOmnMkFaZftX</t>
  </si>
  <si>
    <t>1PuOePk9uZL3G34wE5JQsg</t>
  </si>
  <si>
    <t>1QBze7NaIYiHw7VdVlbt4H</t>
  </si>
  <si>
    <t>AQ 28.01 MANAGEMENT STRUCTURE</t>
  </si>
  <si>
    <t>5QTGwGTKitdKuEwjmkCJSy5TvyR0UgB0EOmnMkFaZftX</t>
  </si>
  <si>
    <t>2hnZEMTaQG5nB4cObQrjJa</t>
  </si>
  <si>
    <t>7mjSidGuWy0Ls8TvSUsTPI</t>
  </si>
  <si>
    <t>FV 28.01 Soil management and conservation</t>
  </si>
  <si>
    <t>56UycwhshuG3OMlSB7ahAa5TvyR0UgB0EOmnMkFaZftX</t>
  </si>
  <si>
    <t>2MaWcCOjrnzTUZYLyLI2po</t>
  </si>
  <si>
    <t>BNyveclVEQj4HZroYIsSp</t>
  </si>
  <si>
    <t>HOP 28.02 Soil fumigation</t>
  </si>
  <si>
    <t>3BmiRfV14Y9UArHysfO3zs5TvyR0UgB0EOmnMkFaZftX</t>
  </si>
  <si>
    <t>2KVEEE9taT1qBKZw1pM15e</t>
  </si>
  <si>
    <t>62pcFPkt77OZum9a77v4Bc</t>
  </si>
  <si>
    <t>AQ 28.02 INPUT AND OUTPUT VERIFICATION</t>
  </si>
  <si>
    <t>This section does not apply if the producer processes only their own farmed products and is not registered in the GLOBALG.A.P. IT systems for parallel ownership.</t>
  </si>
  <si>
    <t>4UI39RIn6YI8gQZpGRKexG5TvyR0UgB0EOmnMkFaZftX</t>
  </si>
  <si>
    <t>2p77rPdFZt9MG3aWryompi</t>
  </si>
  <si>
    <t>2g5JReDfSpzAHl16771ew5</t>
  </si>
  <si>
    <t>FV 28.02 Soil fumigation</t>
  </si>
  <si>
    <t>6vK5KBcIFJbIyxl3B3ekIp2pCca0Upzl3Nn66JUNHXeF</t>
  </si>
  <si>
    <t>3G2o2VZD4Vhj1j8NCZvH4W</t>
  </si>
  <si>
    <t>5WJHGPTTWb7MtMDRBmMa6c</t>
  </si>
  <si>
    <t>AQ 28.03 TRACEBILITY</t>
  </si>
  <si>
    <t xml:space="preserve"> Certified products are traceable. The producer may use either the segregation method or the identity preservation method to ensure traceability.</t>
  </si>
  <si>
    <t>3YIgWsy9P8ND3BJPQGnD0j2pCca0Upzl3Nn66JUNHXeF</t>
  </si>
  <si>
    <t>6vy7qzuZGnKVxG0fDPIPXR</t>
  </si>
  <si>
    <t>14lJpH5qVsP8C976yuQrDU</t>
  </si>
  <si>
    <t>FV 28.03 Substrates</t>
  </si>
  <si>
    <t>3YIgWsy9P8ND3BJPQGnD0j1qvPg1ym8f6SRe66rOl40x</t>
  </si>
  <si>
    <t>3sySSWL5oAIx28hSoUBFMA</t>
  </si>
  <si>
    <t>198tyEsFhpRSGa7ciBtswI</t>
  </si>
  <si>
    <t>AQ 28.04 IDENTIFICATION OF OUTPUT WITH CERTIFIED STATUS (ORIGINATING FROM CERTIFIED PRODUCTION PROCESSES)</t>
  </si>
  <si>
    <t>The producer and the products are properly identified to allow traceability and validation of the certification status.</t>
  </si>
  <si>
    <t>3labXsBTDnp2nMlbS2V5AI412fDoNkTQzvavcR1yffoS</t>
  </si>
  <si>
    <t>3Y6whE7A4GTOmBM0cLfCgo</t>
  </si>
  <si>
    <t>zq9mC4X4axaBhi2FBiFDN</t>
  </si>
  <si>
    <t>AQ 28.05 PRODUCTS WITH THE GGN LABEL VISUAL ELEMENTS</t>
  </si>
  <si>
    <t>Applicable only to products with the GGN label visual elements
Licensed companies are entitled to use and label their products with the GGN label visual elements in addition to the GGN Number. For the requirements and guidelines on using the GGN label visual elements, see the GGN label user manual for product packaging. The GGN label visual elements are linked to a public online portal that enables direct verification of GLOBALG.A.P. Numbers (GGNs) and Chain of Custody (CoC) Numbers.</t>
  </si>
  <si>
    <t>3labXsBTDnp2nMlbS2V5AI2PabgCVl2axbE6gvoMhnNb</t>
  </si>
  <si>
    <t>6Qbmg6JuoN770dfkE0ogCG</t>
  </si>
  <si>
    <t>10c0y7GWMTWtoirCquzgD2</t>
  </si>
  <si>
    <t>AQ 28.06 FOOD SAFETY SYSTEM</t>
  </si>
  <si>
    <t>3labXsBTDnp2nMlbS2V5AI1WLl5crwUtAKu9uhWYEzsL</t>
  </si>
  <si>
    <t>3dOYyVrZuqiaWn8aIvCMMR</t>
  </si>
  <si>
    <t>2G6uwghHDTAis8RUZY3FJx</t>
  </si>
  <si>
    <t>HOP 29.01 Application records</t>
  </si>
  <si>
    <t>3labXsBTDnp2nMlbS2V5AI3bNRfY2TpP6vkYKG0u4wwr</t>
  </si>
  <si>
    <t>2zscEBuE0OwqbPZjKZeBLF</t>
  </si>
  <si>
    <t>5wu9vqrUGRlCKkbHt3ECf0</t>
  </si>
  <si>
    <t>FV 29.01 Application records</t>
  </si>
  <si>
    <t>3YIgWsy9P8ND3BJPQGnD0j743VeTmtrKzh2yBlulWP21</t>
  </si>
  <si>
    <t>6g3NqdQl5NHN5tSVsxrY1N</t>
  </si>
  <si>
    <t>3QFwSW2yUZI11qFYS6goaH</t>
  </si>
  <si>
    <t>HOP 29.02 Storage</t>
  </si>
  <si>
    <t>3YIgWsy9P8ND3BJPQGnD0j11FBMuieNmnZtyeFBlepcF</t>
  </si>
  <si>
    <t>5bhPN4DzYGiQBGzqjmqwDA</t>
  </si>
  <si>
    <t>7tkt1sKqqlLnUrh71qam9K</t>
  </si>
  <si>
    <t>FV 29.02 Storage</t>
  </si>
  <si>
    <t>3YIgWsy9P8ND3BJPQGnD0jCSohyDpAegE66esWvDgT5</t>
  </si>
  <si>
    <t>3RXNryEkb5RsCci4ZuSpu4</t>
  </si>
  <si>
    <t>34qytRFn55Pj9v8N6jW9Nd</t>
  </si>
  <si>
    <t>HOP 29.03 Organic fertilizers</t>
  </si>
  <si>
    <t>3YIgWsy9P8ND3BJPQGnD0j6OqbxahSFlVeKhLRgYFytR</t>
  </si>
  <si>
    <t>56LbVxj8q6LfC4kf1x4GeA</t>
  </si>
  <si>
    <t>4e9U8QqFWhkb5syMftPkjz</t>
  </si>
  <si>
    <t>FV 29.03 Organic fertilizers</t>
  </si>
  <si>
    <t>wyDCB5gmC64vDLZ45LmyF5l2rJiYbFtvFuXNhk6Xt0S</t>
  </si>
  <si>
    <t>5HpjunyxjPFZ8ERnK8tq7N</t>
  </si>
  <si>
    <t>3it1MDZers0ZhAZZAMnlhX</t>
  </si>
  <si>
    <t>HOP 29.04 Nutrient content</t>
  </si>
  <si>
    <t>3YIgWsy9P8ND3BJPQGnD0j79pV2c30dTskerAeol8ohZ</t>
  </si>
  <si>
    <t>5XO2ouVK6UjXiuayI3pjaw</t>
  </si>
  <si>
    <t>1DSOMfBwEJ7NMTIzs3yO1i</t>
  </si>
  <si>
    <t>FV 29.04 Nutrient content</t>
  </si>
  <si>
    <t>1TyGiQcuRVxqRPsWm6pYn75GJnBn0XaHPkzo9hXhVvqW</t>
  </si>
  <si>
    <t>5bVj9VFVZ6tCA1nWKx8e7w</t>
  </si>
  <si>
    <t>31MnP6cupxhwzTJCfEX2C0</t>
  </si>
  <si>
    <t>HOP 30.01 Water use risk assessments and management plan</t>
  </si>
  <si>
    <t>1TyGiQcuRVxqRPsWm6pYn725itD9t3AKPNN1d0JIB5bx</t>
  </si>
  <si>
    <t>2xx2r9xm1ZFKgkOLcMZqVd</t>
  </si>
  <si>
    <t>4YYEAFlKQL7dZttPmpxB2F</t>
  </si>
  <si>
    <t>FV 30.01 Water use risk assessments and management plan</t>
  </si>
  <si>
    <t>1TyGiQcuRVxqRPsWm6pYn73yEQbyyk01GoZYBCkYA4FP</t>
  </si>
  <si>
    <t>3JyHEnouIJTlEpv89BLJNJ</t>
  </si>
  <si>
    <t>3bwHSjPIiZlDqoQlQa0RcI</t>
  </si>
  <si>
    <t>HOP 30.02 Water sources</t>
  </si>
  <si>
    <t>1TyGiQcuRVxqRPsWm6pYn73bxp0a7dcsX1zRhf8lSDgg</t>
  </si>
  <si>
    <t>65q3YF3Fh2kdDGMu1rvFCM</t>
  </si>
  <si>
    <t>5U9xxekFJ28sU2NwdkP9u8</t>
  </si>
  <si>
    <t>FV 30.02 Water sources</t>
  </si>
  <si>
    <t>5JIgB3UDpDaQaRmTmuUpoo2RNwE7jatfe6w5x0Tu6eV4</t>
  </si>
  <si>
    <t>32C8htEWfNkaxTSAw1lMmH</t>
  </si>
  <si>
    <t>5JMEtkoFWwAZfaa1yaPgBK</t>
  </si>
  <si>
    <t>HOP 30.03 Efficient water use on farm</t>
  </si>
  <si>
    <t>5JIgB3UDpDaQaRmTmuUpoo5l2rJiYbFtvFuXNhk6Xt0S</t>
  </si>
  <si>
    <t>24BgKpKEedoO1JiqqsJ9K0</t>
  </si>
  <si>
    <t>uzn8UMxTkF1w7M3FTD0sW</t>
  </si>
  <si>
    <t>FV 30.03 Efficient water use on farm</t>
  </si>
  <si>
    <t>5g1godsQJRqbjZxI603Etm2ea1rhckQVrSaK28J1Se0f</t>
  </si>
  <si>
    <t>6Y28XxkqaGhdKkUwmmVWZU</t>
  </si>
  <si>
    <t>4AISrwQ9WCshrlYBBrxvLA</t>
  </si>
  <si>
    <t>HOP 30.04 Water storage</t>
  </si>
  <si>
    <t>5g1godsQJRqbjZxI603EtmAsizSx9djd7Hn9BlLrbya</t>
  </si>
  <si>
    <t>52qkXF3M0StAXkDQXFCSgS</t>
  </si>
  <si>
    <t>7GSUGbBCg0zqqdO3nIYknt</t>
  </si>
  <si>
    <t>FV 30.04 Water storage</t>
  </si>
  <si>
    <t>5g1godsQJRqbjZxI603Etm4CTLgpMoXEpcE8tXLndCGp</t>
  </si>
  <si>
    <t>1hr60kCaVVYZ0GddKH3itk</t>
  </si>
  <si>
    <t>6DLYBu74pUsP9h2Tk6aE8b</t>
  </si>
  <si>
    <t>HOP 30.05 Water quality</t>
  </si>
  <si>
    <t>IKtB5yVMmBF7k4LaDgUZw4Lhlvkx1w9JtxEbAhlutRi</t>
  </si>
  <si>
    <t>57NpCUzFpLeJMc4iXNsju7</t>
  </si>
  <si>
    <t>253gbk0kdnSSFyQX6iFKWy</t>
  </si>
  <si>
    <t>FV 30.05 Water quality</t>
  </si>
  <si>
    <t>IKtB5yVMmBF7k4LaDgUZw4lUZQXD5tjtX2glVe4lraA</t>
  </si>
  <si>
    <t>2Ic89h7XDhn3EnfuxricmS</t>
  </si>
  <si>
    <t>SAqaQFjpGvk0dxFTZIzwA</t>
  </si>
  <si>
    <t>HOP 30.06 Irrigation predictions and record keeping</t>
  </si>
  <si>
    <t>2BGuoLOuGR86Am1Hf7hCiG1WOpilQQJvvs3HIzyLlTD7</t>
  </si>
  <si>
    <t>3KLSVauiw2LpCRLz6sh0Gl</t>
  </si>
  <si>
    <t>6aZY7458MgGAXucrp2rDfj</t>
  </si>
  <si>
    <t>FV 30.06 Irrigation predictions and record keeping</t>
  </si>
  <si>
    <t>2BGuoLOuGR86Am1Hf7hCiGCnld8x4oHlmExTFHGeLjj</t>
  </si>
  <si>
    <t>HZVFRQ0lPsAYqgtzVDmvQ</t>
  </si>
  <si>
    <t>50xAgBpMLFLITAgXsZZZlg</t>
  </si>
  <si>
    <t>HOP 32.01 Plant protection product management</t>
  </si>
  <si>
    <t>2BGuoLOuGR86Am1Hf7hCiG3JTeuQtOc1OKqfRNulIqvM</t>
  </si>
  <si>
    <t>3FzF1LEqvaqcVg1sPXpO4T</t>
  </si>
  <si>
    <t>aeLabNl3CjngCaQDiZCnP</t>
  </si>
  <si>
    <t>FV 32.01 Plant protection product management</t>
  </si>
  <si>
    <t>2BGuoLOuGR86Am1Hf7hCiG5VavlH2MeUS17rVAik4joc</t>
  </si>
  <si>
    <t>7a2Y6DzH7j1VVkaHdI2yOG</t>
  </si>
  <si>
    <t>4tsSAXoTqULXFfkPGQuphj</t>
  </si>
  <si>
    <t>HOP 32.02 Application records</t>
  </si>
  <si>
    <t>2BGuoLOuGR86Am1Hf7hCiGaJyo4GEfHW26SGyqyk8my</t>
  </si>
  <si>
    <t>1hKXJ13N5lXYEXEOcZHmyy</t>
  </si>
  <si>
    <t>7te0V5sEO4j2gdaCHhqwRe</t>
  </si>
  <si>
    <t>FV 32.02 Application records</t>
  </si>
  <si>
    <t>2BGuoLOuGR86Am1Hf7hCiGr4Wl5viNqALmYQehnJigP</t>
  </si>
  <si>
    <t>32JIKIaeDGwGaAEbTSj6y5</t>
  </si>
  <si>
    <t>2WGH0RWY1OjvoJuoSirwHO</t>
  </si>
  <si>
    <t>HOP 32.03 Plant protection product preharvest intervals</t>
  </si>
  <si>
    <t>5JIgB3UDpDaQaRmTmuUpoo64wGe3MdQzgQigsw2nGTdA</t>
  </si>
  <si>
    <t>3xYy6mL2hiBM97rB69PVPI</t>
  </si>
  <si>
    <t>6Rr7lWkdEx4UFV3lspdV2c</t>
  </si>
  <si>
    <t>FV 32.03 Plant protection product preharvest intervals</t>
  </si>
  <si>
    <t>IKtB5yVMmBF7k4LaDgUZw3yiRDwLwt1Ow5dQeFJqM2k</t>
  </si>
  <si>
    <t>5vY6xYFjJeJDGdSD1bFJDR</t>
  </si>
  <si>
    <t>2JbpD7n1ziHSr2bVcKMSYA</t>
  </si>
  <si>
    <t>HOP 32.04 Empty containers</t>
  </si>
  <si>
    <t>5EpvIGahtoNQBPGjgtOnbO1zDGYHavQ1Y1HUI9R90OOZ</t>
  </si>
  <si>
    <t>3in4vF0L0QH4cz3j8qyG9c</t>
  </si>
  <si>
    <t>2sC7LUqXHhrGUVy4ZkqKu8</t>
  </si>
  <si>
    <t>FV 32.04 Empty containers</t>
  </si>
  <si>
    <t>4a4Qd6ndeeA7u3kN8ZP1We4sgOMeAcsKM18hKZSWSDgu</t>
  </si>
  <si>
    <t>5biAiXHSgSk4gPg4kzNSvu</t>
  </si>
  <si>
    <t>1dk4ytnQWjHBvg1ln8HjTF</t>
  </si>
  <si>
    <t>HOP 32.05 Obsolete plant protection products</t>
  </si>
  <si>
    <t>4a4Qd6ndeeA7u3kN8ZP1We7e2OTmZvHrA9xmbHveLBmp</t>
  </si>
  <si>
    <t>4zamBXrzVP3v8KPVS98bid</t>
  </si>
  <si>
    <t>3ZsSeRvZNIo9inIvGSDPi7</t>
  </si>
  <si>
    <t>FV 32.05 Obsolete plant protection products</t>
  </si>
  <si>
    <t>4a4Qd6ndeeA7u3kN8ZP1We1j8KzCREQQlaHRiz9wuo0z</t>
  </si>
  <si>
    <t>3S4q9BwkV19jVjVj3Fiy75</t>
  </si>
  <si>
    <t>49eZzszjuUC0B6uHMRpoza</t>
  </si>
  <si>
    <t>HOP 32.06 Disposal of surplus application mix</t>
  </si>
  <si>
    <t>4a4Qd6ndeeA7u3kN8ZP1We7iGeybgBH8laSvemDG6yKU</t>
  </si>
  <si>
    <t>1ZiMa81KOMVFgXiEoigZEc</t>
  </si>
  <si>
    <t>wRT3XcKfUaVoLQYa4XeJC</t>
  </si>
  <si>
    <t>FV 32.06 Disposal of surplus application mix</t>
  </si>
  <si>
    <t>4a4Qd6ndeeA7u3kN8ZP1We1ERzCDuPHpofETFZxfdFUx</t>
  </si>
  <si>
    <t>6mL7rNUJjE6ZUJ2ctQLqD1</t>
  </si>
  <si>
    <t>5E9apgdIabjK9U9O52kP3v</t>
  </si>
  <si>
    <t>HOP 32.07 Residue analysis</t>
  </si>
  <si>
    <t>2BGuoLOuGR86Am1Hf7hCiG3W7dGcEqSrkGPLpK2FPpjb</t>
  </si>
  <si>
    <t>77iD9G4XGr5vhbqQwrOfqv</t>
  </si>
  <si>
    <t>78fF8J8n8uDPsOxFl12Alc</t>
  </si>
  <si>
    <t>FV 32.07 Residue analysis</t>
  </si>
  <si>
    <t>2BGuoLOuGR86Am1Hf7hCiG6OVfMLlOhjDUtTGVH4d1tI</t>
  </si>
  <si>
    <t>EjvcDaWgn3ttR1SL0MtIP</t>
  </si>
  <si>
    <t>5XwbzZtEM8lBOyfvXXxdDp</t>
  </si>
  <si>
    <t>HOP 32.08 Application of other substances</t>
  </si>
  <si>
    <t>48aQAsWhk4FCpRyiTfbQDc5TvyR0UgB0EOmnMkFaZftX</t>
  </si>
  <si>
    <t>3HkNWk3E3qX8G4lyxNXhn</t>
  </si>
  <si>
    <t>6ZlIRqNokp14rd0OrJYpUs</t>
  </si>
  <si>
    <t>FV 32.08 Application of other substances</t>
  </si>
  <si>
    <t>5ZjwAiDPYbGvURtwoHF4gM5TvyR0UgB0EOmnMkFaZftX</t>
  </si>
  <si>
    <t>5pmfsUbg8aoTCasOYIPEmO</t>
  </si>
  <si>
    <t>4QOHCspm1xB86DGAUYDjRE</t>
  </si>
  <si>
    <t>HOP 32.09 Plant protection product and postharvest treatment product storage</t>
  </si>
  <si>
    <t>4d9ucNGdAsunr2tbELZ2oO5TvyR0UgB0EOmnMkFaZftX</t>
  </si>
  <si>
    <t>wfEosTNsh5ZbZfpJsxQgA</t>
  </si>
  <si>
    <t>7FzFPUI62I8icT9zFiqYBn</t>
  </si>
  <si>
    <t>FV 32.09 Plant protection product and postharvest treatment product storage</t>
  </si>
  <si>
    <t>IKtB5yVMmBF7k4LaDgUZw3R84nmeK4iATbuwZ2gsDsb</t>
  </si>
  <si>
    <t>stHgm7kk2SPG9w5vMdz4p</t>
  </si>
  <si>
    <t>5ct5fM0HqC0lCNZYddSQSP</t>
  </si>
  <si>
    <t>HOP 32.10 Mixing and handling</t>
  </si>
  <si>
    <t>IKtB5yVMmBF7k4LaDgUZw7o4R1VJX1KXn6Y2mK3KBnX</t>
  </si>
  <si>
    <t>2d7YWQS3FpE89EMmToIXl7</t>
  </si>
  <si>
    <t>3WBrxkh802qoM6WUHlCwcx</t>
  </si>
  <si>
    <t>FV 32.10 Mixing and handling</t>
  </si>
  <si>
    <t>IKtB5yVMmBF7k4LaDgUZw6GGR163KNx1sTit3j0ivMP</t>
  </si>
  <si>
    <t>1E2oM3pY57AB2HYh2FrLwa</t>
  </si>
  <si>
    <t>3ag7qg4fpn4nxKeaoiBogr</t>
  </si>
  <si>
    <t>HOP 32.11 Invoices and procurement documentation</t>
  </si>
  <si>
    <t>IKtB5yVMmBF7k4LaDgUZw6twC7WvSzvTac9PtqXVar6</t>
  </si>
  <si>
    <t>2KsBqme4dzqwFgisXFOayx</t>
  </si>
  <si>
    <t>5OPZTbS8UKCdo5sAfvtHwp</t>
  </si>
  <si>
    <t>FV 32.11 Invoices and procurement documentation</t>
  </si>
  <si>
    <t>IKtB5yVMmBF7k4LaDgUZwJfokfy0DypbRD7D7zEF8h</t>
  </si>
  <si>
    <t>7oyHtBXE4RjANn4ggmq6Y3</t>
  </si>
  <si>
    <t>1zH3ajr9ldfV66pKaz5uSC</t>
  </si>
  <si>
    <t>HOP 33.01 Harvest and handling areas</t>
  </si>
  <si>
    <t>5g1godsQJRqbjZxI603Etm1MAAg94AQdklTBAzABM4wS</t>
  </si>
  <si>
    <t>3NggK2eyAFMnxgLmy5ZHwl</t>
  </si>
  <si>
    <t>Cewd3FqcwBMtVtTDK4h9s</t>
  </si>
  <si>
    <t>FV 33.01 Packing (in-field or facility) and storage areas</t>
  </si>
  <si>
    <t>6sAnZuzrLy7KwfabltbVL25TvyR0UgB0EOmnMkFaZftX</t>
  </si>
  <si>
    <t>4g6GmkM7SVOjxzDG7bEynl</t>
  </si>
  <si>
    <t>110oWX79i6mbT4bTqOXnsF</t>
  </si>
  <si>
    <t>HOP 33.02 Foreign materials</t>
  </si>
  <si>
    <t>3labXsBTDnp2nMlbS2V5AI3IMlwAGWtNQ8ZjIBrbKwsL</t>
  </si>
  <si>
    <t>1oZBiTuiw7JnneP37eRowe</t>
  </si>
  <si>
    <t>7h4leQtnNFBbHHWbgN8lXM</t>
  </si>
  <si>
    <t>FV 33.02 Foreign bodies</t>
  </si>
  <si>
    <t>3YIgWsy9P8ND3BJPQGnD0j3Fg5RTdQ7a6O2THEvpVWrG</t>
  </si>
  <si>
    <t>5ADUfpuBbLBbLbTKgfXnbi</t>
  </si>
  <si>
    <t>4eKy1DGXi4so3zRzyqThnJ</t>
  </si>
  <si>
    <t>HOP 33.03 Temperature and humidity control</t>
  </si>
  <si>
    <t>3YIgWsy9P8ND3BJPQGnD0j3wasRW0o0BjnW1Yy5QAtYp</t>
  </si>
  <si>
    <t>2UdnbG1EfwovfGYLIAS3BC</t>
  </si>
  <si>
    <t>5RnRCz8ee4Zl9QUgeRKTHd</t>
  </si>
  <si>
    <t>FV 33.03 Temperature and humidity control</t>
  </si>
  <si>
    <t>6MLbOSTUhL6svPsQwb6NH65TvyR0UgB0EOmnMkFaZftX</t>
  </si>
  <si>
    <t>4eaXpRnh8mnwfzKcWJnmsL</t>
  </si>
  <si>
    <t>1YjodcLkPXYuUVJv2kTcFk</t>
  </si>
  <si>
    <t>HOP 33.04 Pest control</t>
  </si>
  <si>
    <t>1OZTzJWvKeCm4lQLj2de5o</t>
  </si>
  <si>
    <t>FV 33.04 Pest control</t>
  </si>
  <si>
    <t>7ctYNkkwyMaJhUZotDNFjC</t>
  </si>
  <si>
    <t>HOP 33.05 Finished products</t>
  </si>
  <si>
    <t>6v0SS1OCIEL11DaUsdV8qY</t>
  </si>
  <si>
    <t>FV 33.05 Product labeling</t>
  </si>
  <si>
    <t>1vk62VlZg3Zq6bcgLfSxGJ</t>
  </si>
  <si>
    <t>FV 33.06 Environmental monitoring program</t>
  </si>
  <si>
    <t>6jeCGSSXYJzTftXx8cbHUd</t>
  </si>
  <si>
    <t>HOP 33.06 Transport</t>
  </si>
  <si>
    <t>5TLexd3GI3AjZkCglPj3h5</t>
  </si>
  <si>
    <t xml:space="preserve">FV 33.07 Air and compressed gases </t>
  </si>
  <si>
    <t>6XDlMJZ8YZa4z9YpSWG2pO</t>
  </si>
  <si>
    <t>HOP 33.07 Harvest and handling area safety</t>
  </si>
  <si>
    <t>4vucxRo0LZSSTw9GJs9K5C</t>
  </si>
  <si>
    <t xml:space="preserve">QMS 01.01   Legality </t>
  </si>
  <si>
    <t>3xDgKt7CA6fhZm7YTtTFG0</t>
  </si>
  <si>
    <t xml:space="preserve">QMS 01.01.01  Legality - Producer group members of producer groups </t>
  </si>
  <si>
    <t>ppb9y4rPwbUUBCj5QAkxS</t>
  </si>
  <si>
    <t xml:space="preserve">QMS 01.01.02  Legality - Production sites of multisite producers with QMS  </t>
  </si>
  <si>
    <t>67jQXmb714JA7JO68yT9WJ</t>
  </si>
  <si>
    <t xml:space="preserve">QMS 01.02  Internal register </t>
  </si>
  <si>
    <t>6vMdfJ8gSRxB94Qur9PIUJ</t>
  </si>
  <si>
    <t>QMS 01.02.01 Internal register - Multisite producers with QMS</t>
  </si>
  <si>
    <t>65YhqSh0effwCLgSU5PKWi</t>
  </si>
  <si>
    <t>QMS 01.02.02 Internal register - Producer Groups</t>
  </si>
  <si>
    <t>6gNXFot9bj2qIYf6UMlESC</t>
  </si>
  <si>
    <t>QMS 02.01 Structure</t>
  </si>
  <si>
    <t>1BZRMD4dae6RuHe1e220IE</t>
  </si>
  <si>
    <t>QMS 02.02 Competency and training of staff</t>
  </si>
  <si>
    <t>4cLbnSmkp5Cb5himLWnflc</t>
  </si>
  <si>
    <t>QMS 03.01 Document control requirements</t>
  </si>
  <si>
    <t>6cqHYchodcu4mfags7nEfI</t>
  </si>
  <si>
    <t>QMS 03.02 Records</t>
  </si>
  <si>
    <t>3DacSTY4JYjnci5zdyhJco</t>
  </si>
  <si>
    <t>QMS 05.01 Internal QMS audits</t>
  </si>
  <si>
    <t>5H57GE3E0oeJiTQUwzLR4e</t>
  </si>
  <si>
    <t>QMS 05.02 Internal audits of members/sites</t>
  </si>
  <si>
    <t>TNECOkMrplT0VST5e7LlI</t>
  </si>
  <si>
    <t>QMS 05.03 Non-compliances, corrective actions, and sanctions</t>
  </si>
  <si>
    <t>2rWrYhbbVlHZkKXd3fJaOG</t>
  </si>
  <si>
    <t>QMS 11.1 Key Tasks - QMS manager</t>
  </si>
  <si>
    <t>4LkoX8uL7IKysZNtMA9ACA</t>
  </si>
  <si>
    <t>QMS 11.2 Key Tasks - Internal QMS auditors</t>
  </si>
  <si>
    <t>68QqPVS7uQ4h17EehtW3dB</t>
  </si>
  <si>
    <t>QMS 11.3 Key Tasks -Internal farm auditors</t>
  </si>
  <si>
    <t>1VqzFhqArY3cojASXB90xU</t>
  </si>
  <si>
    <t>QMS 12.1 Formal qualifications for internal QMS auditors</t>
  </si>
  <si>
    <t>5YUhVcJlBJEi7I8LspLadi</t>
  </si>
  <si>
    <t xml:space="preserve">QMS 12.2 Formal qualifications for internal  farm auditors </t>
  </si>
  <si>
    <t>6tORAFbgXTHTA03U5KBq2e</t>
  </si>
  <si>
    <t>QMS 12.3.1 Technical skills and qualifications - QMS manager</t>
  </si>
  <si>
    <t>4hGEPqL5l7s3DOLYKtvmbC</t>
  </si>
  <si>
    <t>QMS 12.3.2 Technical skills and qualifications - Internal QMS auditor</t>
  </si>
  <si>
    <t>3wx6HUisx5HDpRwFvCTwWN</t>
  </si>
  <si>
    <t>QMS 12.3.3  Technical skills and qualifications - Internal farm auditor</t>
  </si>
  <si>
    <t>Sign-off of internal farm auditors shall only occur as a result of:</t>
  </si>
  <si>
    <t>1wFLkLpapYX6o9clnCsMpf</t>
  </si>
  <si>
    <t>QMS 12.3.4 Technical skills and qualifications - Training in food safety and good agricultural practices for internal QMS and farm auditors</t>
  </si>
  <si>
    <t>3uom9p3qca6ax7AaTTK2QT</t>
  </si>
  <si>
    <t>5aNPbKKRWAA60MBjo0xV4c</t>
  </si>
  <si>
    <t>QMS 12.4  Communication skills</t>
  </si>
  <si>
    <t>2Uopg36JNeaciZYcYszEzl</t>
  </si>
  <si>
    <t>QMS 12.5  Independence and confidentiality</t>
  </si>
  <si>
    <t>NOTE: The qualification of internal auditors shall be evaluated annually by the CBs.</t>
  </si>
  <si>
    <t>PIGUID</t>
  </si>
  <si>
    <t>PQGUID</t>
  </si>
  <si>
    <t>N:N ID</t>
  </si>
  <si>
    <t>PIGUID &amp; "NO"</t>
  </si>
  <si>
    <t>7BjiTqdbz9EPX1It8mlxYw</t>
  </si>
  <si>
    <t>4Avk7C7MmAoFg744HYI5OO</t>
  </si>
  <si>
    <t>Level</t>
  </si>
  <si>
    <t>3WqH0sbUd41S1QgzsshLUw</t>
  </si>
  <si>
    <t>3h3x9CFhwi5CfLaTiL0cuk</t>
  </si>
  <si>
    <t>CHECK-LIST</t>
  </si>
  <si>
    <t xml:space="preserve">VERSIONE ITALIANA 2.0_OTT22 (In caso di dubbio, fare riferimento alla versione inglese.)
IN VIGORE DAL: 1° OTTOBRE 2022
OBBLIGATORIO DAL: 1° GENNAIO 2024
</t>
  </si>
  <si>
    <t>Copyright</t>
  </si>
  <si>
    <t>© Copyright: GLOBALG.A.P. c/o FoodPLUS GmbH, Spichernstr. 55, 50672 Colonia, Germania. La copia e la distribuzione sono consentite solo in forma inalterata.</t>
  </si>
  <si>
    <t>Check-list valutazione GRASP v2 (fase 2)</t>
  </si>
  <si>
    <t>Il presente documento elenca i principi e criteri (P&amp;C) relativi al modulo aggiuntivo GRASP v2.</t>
  </si>
  <si>
    <t>Rispondendo alle domande elencate in questa pagina, è possibile filtrare i P&amp;C non applicabili alla propria azienda. In tal modo, la check-list nella pagina successiva verrà adattata di conseguenza. In alternativa, è possibile continuare a utilizzare la check-list nello stato corrente.</t>
  </si>
  <si>
    <t>Indicazioni per l'utilizzo</t>
  </si>
  <si>
    <t>I P&amp;C GRASP applicabili all'azienda agricola dipendono dalle condizioni relative all'assunzione di lavoratori:</t>
  </si>
  <si>
    <r>
      <t>·</t>
    </r>
    <r>
      <rPr>
        <sz val="9"/>
        <color theme="1"/>
        <rFont val="Times New Roman"/>
        <family val="1"/>
      </rPr>
      <t xml:space="preserve">         </t>
    </r>
    <r>
      <rPr>
        <sz val="9"/>
        <color theme="1"/>
        <rFont val="Arial"/>
        <family val="2"/>
      </rPr>
      <t>Alle aziende agricole a conduzione familiare che non assumono altri lavoratori si applica un numero ridotto di P&amp;C, pertanto alcuni di questi verranno filtrati dalla check-list.</t>
    </r>
  </si>
  <si>
    <r>
      <t>·</t>
    </r>
    <r>
      <rPr>
        <sz val="9"/>
        <color theme="1"/>
        <rFont val="Times New Roman"/>
        <family val="1"/>
      </rPr>
      <t xml:space="preserve">         </t>
    </r>
    <r>
      <rPr>
        <sz val="9"/>
        <color theme="1"/>
        <rFont val="Arial"/>
        <family val="2"/>
      </rPr>
      <t>Alle aziende agricole a conduzione familiare che hanno assunto lavoratori (diversi dai familiari più stretti), si applicano tutti i P&amp;C che verranno quindi mostrati nella check-list.</t>
    </r>
  </si>
  <si>
    <r>
      <t>·</t>
    </r>
    <r>
      <rPr>
        <sz val="9"/>
        <color theme="1"/>
        <rFont val="Times New Roman"/>
        <family val="1"/>
      </rPr>
      <t xml:space="preserve">         </t>
    </r>
    <r>
      <rPr>
        <sz val="9"/>
        <color theme="1"/>
        <rFont val="Arial"/>
        <family val="2"/>
      </rPr>
      <t>Per i produttori</t>
    </r>
    <r>
      <rPr>
        <sz val="9"/>
        <color rgb="FFFF0000"/>
        <rFont val="Arial"/>
        <family val="2"/>
      </rPr>
      <t xml:space="preserve"> </t>
    </r>
    <r>
      <rPr>
        <sz val="9"/>
        <color theme="1"/>
        <rFont val="Arial"/>
        <family val="2"/>
      </rPr>
      <t>(diversi dalle aziende agricole a conduzione familiare) che non hanno assunto alcun lavoratore, i P&amp;C GRASP non sono applicabili, ovvero sono tutti contrassegnati come non applicabili nella check-list.</t>
    </r>
  </si>
  <si>
    <r>
      <t>Definizione: un'azienda agricola a conduzione familiare è un'impresa che rappresenta l'attività principale della famiglia ed è gestita dai</t>
    </r>
    <r>
      <rPr>
        <i/>
        <sz val="11"/>
        <rFont val="Calibri"/>
        <family val="2"/>
      </rPr>
      <t xml:space="preserve"> </t>
    </r>
    <r>
      <rPr>
        <b/>
        <i/>
        <sz val="9"/>
        <color theme="1"/>
        <rFont val="Arial"/>
        <family val="2"/>
      </rPr>
      <t>membri principali della famiglia* che appartengono allo stesso nucleo familiare</t>
    </r>
    <r>
      <rPr>
        <b/>
        <sz val="9"/>
        <color theme="1"/>
        <rFont val="Arial"/>
        <family val="2"/>
      </rPr>
      <t>.</t>
    </r>
  </si>
  <si>
    <t>*Con "membri principali della famiglia" si intendono: genitori, coniugi, fratelli, sorelle e figli. Sono esclusi zie/zii, cugini e altri parenti.</t>
  </si>
  <si>
    <r>
      <t>Se si possiede un'azienda agricola a conduzione familiare,</t>
    </r>
    <r>
      <rPr>
        <b/>
        <sz val="9"/>
        <color theme="1"/>
        <rFont val="Arial"/>
        <family val="2"/>
      </rPr>
      <t xml:space="preserve"> </t>
    </r>
    <r>
      <rPr>
        <b/>
        <i/>
        <sz val="9"/>
        <color theme="1"/>
        <rFont val="Arial"/>
        <family val="2"/>
      </rPr>
      <t>rispondere solo alla domanda 1</t>
    </r>
    <r>
      <rPr>
        <b/>
        <sz val="9"/>
        <color theme="1"/>
        <rFont val="Arial"/>
        <family val="2"/>
      </rPr>
      <t>.</t>
    </r>
  </si>
  <si>
    <r>
      <t xml:space="preserve">Selezionare "Sì" o "No". Selezionando "Sì", la check-list includerà tutti i P&amp;C. Selezionando "No", verrà generata una versione ridotta della check-list con </t>
    </r>
    <r>
      <rPr>
        <b/>
        <sz val="9"/>
        <color theme="1"/>
        <rFont val="Arial"/>
        <family val="2"/>
      </rPr>
      <t>15 P&amp;C per le aziende agricole a conduzione familiare</t>
    </r>
    <r>
      <rPr>
        <sz val="9"/>
        <color theme="1"/>
        <rFont val="Arial"/>
        <family val="2"/>
      </rPr>
      <t xml:space="preserve"> senza lavoratori.</t>
    </r>
  </si>
  <si>
    <t>no</t>
  </si>
  <si>
    <t>sì</t>
  </si>
  <si>
    <r>
      <t xml:space="preserve">Se </t>
    </r>
    <r>
      <rPr>
        <i/>
        <sz val="11"/>
        <rFont val="Calibri"/>
        <family val="2"/>
      </rPr>
      <t>NON</t>
    </r>
    <r>
      <rPr>
        <sz val="11"/>
        <color theme="1"/>
        <rFont val="Calibri"/>
        <family val="2"/>
        <scheme val="minor"/>
      </rPr>
      <t xml:space="preserve"> si possiede un'azienda agricola a conduzione familiare,</t>
    </r>
    <r>
      <rPr>
        <b/>
        <sz val="9"/>
        <color theme="1"/>
        <rFont val="Arial"/>
        <family val="2"/>
      </rPr>
      <t xml:space="preserve"> </t>
    </r>
    <r>
      <rPr>
        <b/>
        <i/>
        <sz val="9"/>
        <color theme="1"/>
        <rFont val="Arial"/>
        <family val="2"/>
      </rPr>
      <t>rispondere solo alla domanda 2</t>
    </r>
    <r>
      <rPr>
        <b/>
        <sz val="9"/>
        <color theme="1"/>
        <rFont val="Arial"/>
        <family val="2"/>
      </rPr>
      <t xml:space="preserve">. </t>
    </r>
  </si>
  <si>
    <r>
      <t xml:space="preserve">Selezionare "Sì" o "No". Rispondendo "Sì" a questa domanda, la check-list includerà </t>
    </r>
    <r>
      <rPr>
        <b/>
        <sz val="9"/>
        <color theme="1"/>
        <rFont val="Arial"/>
        <family val="2"/>
      </rPr>
      <t>tutti</t>
    </r>
    <r>
      <rPr>
        <sz val="9"/>
        <color theme="1"/>
        <rFont val="Arial"/>
        <family val="2"/>
      </rPr>
      <t xml:space="preserve"> i P&amp;C, poiché sono tutti applicabili. Rispondendo "No", tutti i P&amp;C verranno contrassegnati come non applicabili. </t>
    </r>
  </si>
  <si>
    <t>Utilizzo della check-list</t>
  </si>
  <si>
    <t>S2PQGUID</t>
  </si>
  <si>
    <t>Effective Number</t>
  </si>
  <si>
    <t>Domande della fase 2</t>
  </si>
  <si>
    <t>Risposta</t>
  </si>
  <si>
    <t>Justification</t>
  </si>
  <si>
    <t xml:space="preserve">1. Se si possiede un’azienda agricola a conduzione familiare, nell’anno precedente all’audit, sono stati assunti lavoratori diversi dai membri principali della famiglia (vedi definizione sopra)? </t>
  </si>
  <si>
    <t>2. Se non si possiede un'azienda agricola a conduzione familiare, sono stati assunti dei lavoratori nell'anno precedente all’audit?</t>
  </si>
  <si>
    <t>Note all’audit per il modulo aggiuntivo GRASP</t>
  </si>
  <si>
    <t>(Per tutti gli audit realizzati dall’organismo di certificazione (OdC) e le autovalutazioni)</t>
  </si>
  <si>
    <t>1. Tutti i principi e criteri (P&amp;C) devono essere inclusi nell'audit e sono considerati applicabili di default salvo diversa specificazione.</t>
  </si>
  <si>
    <t>2. I P&amp;C devono essere giustificati (commentati) per garantire che sia possibile seguire il percorso di audit.</t>
  </si>
  <si>
    <t xml:space="preserve">3. Tuttavia, la check-list dell’autovalutazione (Opzione 1) deve contenere i commenti relativi alle prove osservate per tutti i P&amp;C inadempienti e/o non applicabili, che si tratti di P&amp;C di Requisiti Maggiori o di Requisiti Minori. </t>
  </si>
  <si>
    <t>4. Per gli audit di SGQ relativi al modulo aggiuntivo GRASP o per gli audit interni di membri/siti (Opzione 2 gruppi di produttori o Opzione 1 produttori multisito con SGQ) e per gli audit realizzati dall’OdC, i commenti devono essere forniti per tutti i P&amp;C dei Requisiti Maggiori e per tutti i P&amp;C dei Requisiti Minori inadempienti e non applicabili, salvo diversa indicazione nelle linee guida per la metodologia di audit, ove disponibile. Gli OdC devono registrare i risultati positivi relativi ai P&amp;C dei Requisiti Maggiori e Minori adempienti, per consentire la revisione del percorso di audit dopo l’evento.</t>
  </si>
  <si>
    <t xml:space="preserve">5. Qualora sia più restrittiva, la legge nazionale prevale sui P&amp;C GRASP. In assenza di legislazione in materia (o laddove la legislazione non sia così restrittiva), il modulo aggiuntivo GRASP fornisce i requisiti minimi, ovvero i P&amp;C. Le linee guida interpretative nazionali per il modulo aggiuntivo GRASP, disponibili sul sito web GLOBALG.A.P., rendono trasparenti i requisiti a produttori e valutatori. </t>
  </si>
  <si>
    <t xml:space="preserve">6. Prima di procedere alla valutazione, consultare il concetto di classificazione di rischio Paese e le regole per le interviste. Ciò consente di stabilire il tipo di interviste necessarie e la dimensione del campione per la revisione documentale. La classificazione del rischio Paese deve essere utilizzata per l’audit di SGQ interno relativo al modulo aggiuntivo GRASP e per stabilire la dimensione del campione di documenti nell’autovalutazione. </t>
  </si>
  <si>
    <t>Entrambi i principi e criteri vengono aggiunti alla check-list per ragioni di completezza e per fornire linee guida.</t>
  </si>
  <si>
    <t>Selezionare un'opzione</t>
  </si>
  <si>
    <t>Opzione 1 produttore con sito singolo</t>
  </si>
  <si>
    <t>Opzione 1 produttore multisito senza SGQ</t>
  </si>
  <si>
    <t>Opzione 2 membro del gruppo di produttori</t>
  </si>
  <si>
    <t>Tipo di audit</t>
  </si>
  <si>
    <t>Autovalutazione</t>
  </si>
  <si>
    <t>Audit annunciato realizzato dall'OdC</t>
  </si>
  <si>
    <t>Audit non annunciato realizzato dall'OdC</t>
  </si>
  <si>
    <t>Altro</t>
  </si>
  <si>
    <t>Sì</t>
  </si>
  <si>
    <t>No</t>
  </si>
  <si>
    <t xml:space="preserve">Il produttore si avvale di un consulente? </t>
  </si>
  <si>
    <t xml:space="preserve">Se sì, il consulente è un Formatore Registrato? </t>
  </si>
  <si>
    <t xml:space="preserve">Se sì, indicare il nome del consulente.  </t>
  </si>
  <si>
    <t xml:space="preserve">Il produttore è registrato per la produzione parallela (inclusa quella precedentemente nota come proprietà parallela)? </t>
  </si>
  <si>
    <t>Se sì, per quali prodotti?</t>
  </si>
  <si>
    <t>Il produttore acquista prodotti da fonti esterne e provenienti da processi di produzione conformi al modulo aggiuntivo GRASP?</t>
  </si>
  <si>
    <t xml:space="preserve">Se sì, di quali prodotti si tratta? </t>
  </si>
  <si>
    <t xml:space="preserve">L’audit realizzato dall’OdC si svolge in combinazione con quello relativo a qualsiasi altro standard o modulo aggiuntivo? </t>
  </si>
  <si>
    <t xml:space="preserve">Se la risposta è sì, quale standard o modulo aggiuntivo? </t>
  </si>
  <si>
    <t xml:space="preserve">Durante l’audit realizzato dall’OdC, è stata osservata la raccolta dei prodotti? </t>
  </si>
  <si>
    <t xml:space="preserve">Se sì, di quali prodotti? </t>
  </si>
  <si>
    <t>Erano presenti lavoratori durante la valutazione?</t>
  </si>
  <si>
    <t>Se sì, quanti?</t>
  </si>
  <si>
    <t xml:space="preserve">Durante l’audit realizzato dall’OdC, è stata osservata la manipolazione del prodotto?  </t>
  </si>
  <si>
    <t xml:space="preserve">Elencare tutti i prodotti presentati durante l’audit realizzato dall’OdC: </t>
  </si>
  <si>
    <t xml:space="preserve">Siti visitati: </t>
  </si>
  <si>
    <t xml:space="preserve">Durata dell’audit realizzato dall’OdC: </t>
  </si>
  <si>
    <t>Calcolo del tasso di adempimento per i Requisiti Minori:</t>
  </si>
  <si>
    <t>Nome del produttore: </t>
  </si>
  <si>
    <t xml:space="preserve">Data: </t>
  </si>
  <si>
    <t>Firma:     </t>
  </si>
  <si>
    <t>Nome dell’auditor dell’OdC:    </t>
  </si>
  <si>
    <t>x</t>
  </si>
  <si>
    <t>ifna</t>
  </si>
  <si>
    <t>RelatedPQ</t>
  </si>
  <si>
    <t>PIGUID&amp;NO</t>
  </si>
  <si>
    <t>Sezione</t>
  </si>
  <si>
    <r>
      <rPr>
        <b/>
        <i/>
        <sz val="8"/>
        <rFont val="Arial"/>
        <family val="2"/>
      </rPr>
      <t>Descrizione/</t>
    </r>
    <r>
      <rPr>
        <b/>
        <sz val="8"/>
        <rFont val="Arial"/>
        <family val="2"/>
      </rPr>
      <t>Principio</t>
    </r>
  </si>
  <si>
    <t>Criterio</t>
  </si>
  <si>
    <t>Livello</t>
  </si>
  <si>
    <t>N/A</t>
  </si>
  <si>
    <t>Risposta automatica per le domande del parametro della fase 2</t>
  </si>
  <si>
    <t>Giustificazione</t>
  </si>
  <si>
    <t>Non applicabile</t>
  </si>
  <si>
    <t>Questo punto non è applicabile poiché alla domanda ''"&amp;[@[Domande della Fase 2]]&amp;"'' è stato risposto "No". Questa voce viene impostata automaticamente su "N/A" dal sistema</t>
  </si>
  <si>
    <t>Requisito Maggiore</t>
  </si>
  <si>
    <t>Requisito Minore</t>
  </si>
  <si>
    <t>Racc.</t>
  </si>
  <si>
    <t>ASPETTI GENERALI</t>
  </si>
  <si>
    <t>DIRITTO DI ASSOCIAZIONE E RAPPRESENTANZA</t>
  </si>
  <si>
    <t>RAPPRESENTANZA DEI LAVORATORI SECONDO GRASP</t>
  </si>
  <si>
    <t>PROCESSO DI RECLAMO</t>
  </si>
  <si>
    <t>POLITICHE SUI DIRITTI UMANI DEL PRODUTTORE</t>
  </si>
  <si>
    <t>ACCESSO ALLE INFORMAZIONI RELATIVE ALLE LEGGI SUL LAVORO</t>
  </si>
  <si>
    <t>DOCUMENTI DEI TERMINI DI IMPIEGO E INDICATORI DI LAVORO FORZATO</t>
  </si>
  <si>
    <t>PAGAMENTI</t>
  </si>
  <si>
    <t>SALARI</t>
  </si>
  <si>
    <t>ETÀ LAVORATIVA, MANODOPERA INFANTILE E LAVORO MINORILE</t>
  </si>
  <si>
    <t>SISTEMI DI REGISTRAZIONE DELLE ORE LAVORATIVE</t>
  </si>
  <si>
    <t>ORARIO DI LAVORO</t>
  </si>
  <si>
    <t>PROCEDURE DISCIPLINARI</t>
  </si>
  <si>
    <t>Per ottenere la conformità con questo P&amp;C sarà necessario fornire delle prove per i punti indicati di seguito:
1\. Importo pagato per orario di lavoro ordinario e straordinario
2\. Orario di lavoro ordinario, quantità di raccolto o qualsiasi altra cifra utilizzata per il calcolo del pagamento
3\. Sintesi degli straordinari oltre alle ore di lavoro ordinario
Una copia scritta della busta paga dovrà essere conservata per tutti i lavoratori correnti e messa a disposizione su richiesta per il periodo di paga interessato, ad ogni pagamento corrisposto al lavoratore.
Per i lavoratori subappaltati o dell'agenzia, il datore di lavoro diretto dovrà fornire al produttore una copia di esempio di busta paga da conservare a scopo di valutazione.</t>
  </si>
  <si>
    <t>Il produttore verifica che nessun lavoratore di età inferiore a 18 anni sia impiegato in orario notturno o in attività di natura pericolosa nei siti di produzione.</t>
  </si>
  <si>
    <t>Ai lavoratori e alla rappresentanza dei lavoratori vengono fornite informazioni aggiornate e di facile comprensione relative a salario minimo, orario di lavoro, pause, congedo di maternità e malattia, molestie e discriminazioni, libertà di associazione, ferie, sindacati e contatti delle autorità del lavoro locali.</t>
  </si>
  <si>
    <t>Il produttore comunica la politica sui diritti umani del produttore a tutti i subappaltatori di manodopera. Gli atri subappaltatori e visitatori vengono informati in occasione della visita all'azienda agricola.</t>
  </si>
  <si>
    <t>Dopo aver risposto alle domande elencate in questa pagina (foglio Excel), nella pagina successiva verrà visualizzata la check-list. A questo punto, sarà possibile contrassegnare ogni P&amp;C con una "x" nella colonna appropriata ("Sì" o "No"). Nota: Rispondendo “No” a qualsiasi domanda della fase 2, il P&amp;C relativo verrà automaticamente contrassegnato come “Non applicabile”. È possibile modificare questo stato sovrascrivendolo o eliminandolo. La modifica dello stato “Non applicabile” generato automaticamente comporta l’eliminazione della formula sottostante ed è pertanto irreversibile.</t>
  </si>
  <si>
    <t>Sito di produzione dell’Opzione 1 produttore multisito con SGQ</t>
  </si>
  <si>
    <t xml:space="preserve">Valutazione del Rischio Sociale di GLOBALG.A.P. 
(modulo aggiuntivo GRASP)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</si>
</sst>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8"/>
      <name val="Calibri"/>
      <family val="2"/>
      <scheme val="minor"/>
    </font>
    <font>
      <sz val="11"/>
      <color theme="1"/>
      <name val="Calibri"/>
      <family val="2"/>
      <scheme val="minor"/>
    </font>
    <font>
      <b/>
      <sz val="22"/>
      <color theme="1" tint="0.249977111117893"/>
      <name val="Arial"/>
      <family val="2"/>
    </font>
    <font>
      <b/>
      <sz val="14"/>
      <color theme="1" tint="0.249977111117893"/>
      <name val="Arial"/>
      <family val="2"/>
    </font>
    <font>
      <sz val="10"/>
      <color theme="1"/>
      <name val="Calibri"/>
      <family val="2"/>
      <scheme val="minor"/>
    </font>
    <font>
      <sz val="14"/>
      <color theme="1" tint="0.249977111117893"/>
      <name val="Arial"/>
      <family val="2"/>
    </font>
    <font>
      <sz val="10"/>
      <color theme="1" tint="0.249977111117893"/>
      <name val="Arial"/>
      <family val="2"/>
    </font>
    <font>
      <b/>
      <u/>
      <sz val="11"/>
      <color indexed="8"/>
      <name val="Arial"/>
      <family val="2"/>
    </font>
    <font>
      <sz val="9"/>
      <color indexed="8"/>
      <name val="Arial"/>
      <family val="2"/>
    </font>
    <font>
      <sz val="8"/>
      <color theme="1"/>
      <name val="Arial"/>
      <family val="2"/>
    </font>
    <font>
      <b/>
      <sz val="8"/>
      <name val="Arial"/>
      <family val="2"/>
    </font>
    <font>
      <b/>
      <sz val="8"/>
      <color theme="1"/>
      <name val="Arial"/>
      <family val="2"/>
    </font>
    <font>
      <b/>
      <i/>
      <sz val="8"/>
      <name val="Arial"/>
      <family val="2"/>
    </font>
    <font>
      <sz val="10"/>
      <name val="Arial"/>
      <family val="2"/>
    </font>
    <font>
      <sz val="9"/>
      <name val="Arial"/>
      <family val="2"/>
    </font>
    <font>
      <sz val="9"/>
      <name val="Century Gothic"/>
      <family val="2"/>
    </font>
    <font>
      <sz val="12"/>
      <color indexed="8"/>
      <name val="Calibri"/>
      <family val="2"/>
    </font>
    <font>
      <sz val="9"/>
      <color indexed="8"/>
      <name val="Century Gothic"/>
      <family val="2"/>
    </font>
    <font>
      <sz val="9"/>
      <color theme="1"/>
      <name val="Calibri"/>
      <family val="2"/>
      <scheme val="minor"/>
    </font>
    <font>
      <b/>
      <sz val="9"/>
      <color rgb="FF000000"/>
      <name val="Arial"/>
      <family val="2"/>
    </font>
    <font>
      <b/>
      <sz val="9"/>
      <color theme="1"/>
      <name val="Arial"/>
      <family val="2"/>
    </font>
    <font>
      <sz val="8"/>
      <color rgb="FF000000"/>
      <name val="Arial"/>
      <family val="2"/>
    </font>
    <font>
      <sz val="11"/>
      <color rgb="FF000000"/>
      <name val="Calibri"/>
      <family val="2"/>
      <scheme val="minor"/>
    </font>
    <font>
      <sz val="9"/>
      <color theme="1"/>
      <name val="Arial"/>
      <family val="2"/>
    </font>
    <font>
      <sz val="9"/>
      <color theme="1"/>
      <name val="Symbol"/>
      <family val="1"/>
      <charset val="2"/>
    </font>
    <font>
      <sz val="9"/>
      <color theme="1"/>
      <name val="Times New Roman"/>
      <family val="1"/>
    </font>
    <font>
      <sz val="9"/>
      <color rgb="FFFF0000"/>
      <name val="Arial"/>
      <family val="2"/>
    </font>
    <font>
      <b/>
      <i/>
      <sz val="9"/>
      <color theme="1"/>
      <name val="Arial"/>
      <family val="2"/>
    </font>
    <font>
      <b/>
      <sz val="9"/>
      <name val="Arial"/>
      <family val="2"/>
    </font>
    <font>
      <sz val="7.5"/>
      <color theme="1"/>
      <name val="Arial"/>
      <family val="2"/>
    </font>
    <font>
      <i/>
      <sz val="11"/>
      <name val="Calibri"/>
      <family val="2"/>
    </font>
    <font>
      <sz val="7"/>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rgb="FFD9D9D9"/>
        <bgColor indexed="64"/>
      </patternFill>
    </fill>
    <fill>
      <patternFill patternType="solid">
        <fgColor theme="0" tint="-0.14999847407452621"/>
        <bgColor indexed="64"/>
      </patternFill>
    </fill>
  </fills>
  <borders count="24">
    <border>
      <left/>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ck">
        <color rgb="FFFFFFFF"/>
      </left>
      <right/>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style="thick">
        <color rgb="FFFFFFFF"/>
      </bottom>
      <diagonal/>
    </border>
    <border>
      <left/>
      <right/>
      <top/>
      <bottom style="thick">
        <color rgb="FFFFFFFF"/>
      </bottom>
      <diagonal/>
    </border>
    <border>
      <left style="thick">
        <color rgb="FFFFFFFF"/>
      </left>
      <right/>
      <top/>
      <bottom/>
      <diagonal/>
    </border>
    <border>
      <left style="thick">
        <color rgb="FFFFFFFF"/>
      </left>
      <right/>
      <top style="thick">
        <color rgb="FFFFFFFF"/>
      </top>
      <bottom/>
      <diagonal/>
    </border>
    <border>
      <left/>
      <right/>
      <top style="thick">
        <color rgb="FFFFFFFF"/>
      </top>
      <bottom/>
      <diagonal/>
    </border>
    <border>
      <left style="thick">
        <color theme="0"/>
      </left>
      <right style="thick">
        <color theme="0"/>
      </right>
      <top style="thick">
        <color theme="0"/>
      </top>
      <bottom style="thick">
        <color theme="0"/>
      </bottom>
      <diagonal/>
    </border>
  </borders>
  <cellStyleXfs count="4">
    <xf numFmtId="0" fontId="0" fillId="0" borderId="0"/>
    <xf numFmtId="0" fontId="2" fillId="0" borderId="0"/>
    <xf numFmtId="0" fontId="14" fillId="0" borderId="0"/>
    <xf numFmtId="0" fontId="17" fillId="0" borderId="0"/>
  </cellStyleXfs>
  <cellXfs count="99">
    <xf numFmtId="0" fontId="0" fillId="0" borderId="0" xfId="0"/>
    <xf numFmtId="0" fontId="2" fillId="0" borderId="0" xfId="1"/>
    <xf numFmtId="0" fontId="4" fillId="0" borderId="0" xfId="1" applyFont="1" applyAlignment="1">
      <alignment horizontal="left" wrapText="1"/>
    </xf>
    <xf numFmtId="0" fontId="5" fillId="0" borderId="0" xfId="1" applyFont="1" applyAlignment="1">
      <alignment horizontal="left"/>
    </xf>
    <xf numFmtId="0" fontId="6" fillId="0" borderId="0" xfId="1" applyFont="1" applyAlignment="1">
      <alignment horizontal="left" vertical="center" wrapText="1"/>
    </xf>
    <xf numFmtId="0" fontId="6" fillId="0" borderId="0" xfId="1" applyFont="1" applyAlignment="1">
      <alignment horizontal="center" vertical="center"/>
    </xf>
    <xf numFmtId="0" fontId="7"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horizontal="center"/>
    </xf>
    <xf numFmtId="0" fontId="8" fillId="0" borderId="0" xfId="0" applyFont="1" applyAlignment="1">
      <alignment vertical="center"/>
    </xf>
    <xf numFmtId="0" fontId="9" fillId="0" borderId="0" xfId="0" applyFont="1" applyAlignment="1">
      <alignment horizontal="justify" vertical="center"/>
    </xf>
    <xf numFmtId="0" fontId="10" fillId="0" borderId="0" xfId="0" applyFont="1" applyAlignment="1">
      <alignment vertical="top" wrapText="1"/>
    </xf>
    <xf numFmtId="0" fontId="3" fillId="0" borderId="0" xfId="1" applyFont="1" applyAlignment="1">
      <alignment horizontal="left" wrapText="1"/>
    </xf>
    <xf numFmtId="0" fontId="12" fillId="0" borderId="3" xfId="0" applyFont="1" applyBorder="1" applyAlignment="1">
      <alignment vertical="top" wrapText="1"/>
    </xf>
    <xf numFmtId="0" fontId="12" fillId="0" borderId="4" xfId="0" applyFont="1" applyBorder="1" applyAlignment="1">
      <alignment vertical="top" wrapText="1"/>
    </xf>
    <xf numFmtId="0" fontId="11" fillId="3" borderId="4" xfId="0" applyFont="1" applyFill="1" applyBorder="1" applyAlignment="1">
      <alignment vertical="center" wrapText="1"/>
    </xf>
    <xf numFmtId="0" fontId="11" fillId="3" borderId="5" xfId="0" applyFont="1" applyFill="1" applyBorder="1" applyAlignment="1">
      <alignment vertical="center" wrapText="1"/>
    </xf>
    <xf numFmtId="0" fontId="12" fillId="0" borderId="0" xfId="0" applyFont="1" applyAlignment="1">
      <alignment vertical="top" wrapText="1"/>
    </xf>
    <xf numFmtId="0" fontId="0" fillId="2" borderId="1" xfId="0" applyFill="1" applyBorder="1"/>
    <xf numFmtId="0" fontId="10" fillId="0" borderId="2" xfId="0" applyFont="1" applyBorder="1" applyAlignment="1">
      <alignment vertical="top" wrapText="1"/>
    </xf>
    <xf numFmtId="0" fontId="11" fillId="3" borderId="3" xfId="0" applyFont="1" applyFill="1" applyBorder="1" applyAlignment="1">
      <alignment vertical="center" wrapText="1"/>
    </xf>
    <xf numFmtId="0" fontId="0" fillId="0" borderId="0" xfId="0" applyAlignment="1">
      <alignment horizontal="right"/>
    </xf>
    <xf numFmtId="0" fontId="0" fillId="2" borderId="9" xfId="0" applyFill="1" applyBorder="1"/>
    <xf numFmtId="0" fontId="0" fillId="0" borderId="0" xfId="0" applyAlignment="1">
      <alignment wrapText="1"/>
    </xf>
    <xf numFmtId="0" fontId="0" fillId="2" borderId="10" xfId="0" applyFill="1" applyBorder="1"/>
    <xf numFmtId="0" fontId="10" fillId="0" borderId="8" xfId="0" applyFont="1" applyBorder="1" applyAlignment="1">
      <alignment horizontal="left" vertical="top" wrapText="1"/>
    </xf>
    <xf numFmtId="0" fontId="10" fillId="0" borderId="2" xfId="0" applyFont="1" applyBorder="1" applyAlignment="1">
      <alignment horizontal="left" vertical="top" wrapText="1"/>
    </xf>
    <xf numFmtId="0" fontId="10" fillId="0" borderId="14" xfId="0" applyFont="1" applyBorder="1" applyAlignment="1">
      <alignment horizontal="left" vertical="top" wrapText="1"/>
    </xf>
    <xf numFmtId="0" fontId="22" fillId="0" borderId="11" xfId="0" applyFont="1" applyBorder="1" applyAlignment="1">
      <alignment horizontal="left" vertical="top" wrapText="1"/>
    </xf>
    <xf numFmtId="0" fontId="22" fillId="0" borderId="2" xfId="0" applyFont="1" applyBorder="1" applyAlignment="1">
      <alignment horizontal="left" vertical="top" wrapText="1"/>
    </xf>
    <xf numFmtId="0" fontId="22" fillId="0" borderId="13" xfId="0" applyFont="1" applyBorder="1" applyAlignment="1">
      <alignment horizontal="left" vertical="top" wrapText="1"/>
    </xf>
    <xf numFmtId="0" fontId="22" fillId="0" borderId="8" xfId="0" applyFont="1" applyBorder="1" applyAlignment="1">
      <alignment horizontal="left" vertical="top" wrapText="1"/>
    </xf>
    <xf numFmtId="0" fontId="23" fillId="0" borderId="0" xfId="0" applyFont="1" applyAlignment="1">
      <alignment wrapText="1"/>
    </xf>
    <xf numFmtId="0" fontId="15" fillId="0" borderId="0" xfId="0" applyFont="1" applyAlignment="1">
      <alignment horizontal="left" wrapText="1"/>
    </xf>
    <xf numFmtId="0" fontId="19" fillId="0" borderId="0" xfId="0" applyFont="1" applyAlignment="1">
      <alignment horizontal="left" wrapText="1"/>
    </xf>
    <xf numFmtId="0" fontId="19" fillId="0" borderId="6" xfId="0" applyFont="1" applyBorder="1" applyAlignment="1">
      <alignment horizontal="left" wrapText="1"/>
    </xf>
    <xf numFmtId="0" fontId="19" fillId="0" borderId="7" xfId="0" applyFont="1" applyBorder="1" applyAlignment="1">
      <alignment horizontal="left" wrapText="1"/>
    </xf>
    <xf numFmtId="0" fontId="21" fillId="3" borderId="2" xfId="0" applyFont="1" applyFill="1" applyBorder="1" applyAlignment="1">
      <alignment horizontal="left" vertical="top" wrapText="1"/>
    </xf>
    <xf numFmtId="0" fontId="30" fillId="0" borderId="2" xfId="0" applyFont="1" applyBorder="1" applyAlignment="1">
      <alignment horizontal="left" vertical="top" wrapText="1"/>
    </xf>
    <xf numFmtId="49" fontId="0" fillId="0" borderId="0" xfId="0" applyNumberFormat="1"/>
    <xf numFmtId="0" fontId="24" fillId="0" borderId="0" xfId="0" applyFont="1" applyAlignment="1">
      <alignment horizontal="left" vertical="center" wrapText="1" indent="3"/>
    </xf>
    <xf numFmtId="0" fontId="10" fillId="0" borderId="12" xfId="0" applyFont="1" applyBorder="1" applyAlignment="1" applyProtection="1">
      <alignment horizontal="left" vertical="top" wrapText="1"/>
      <protection locked="0"/>
    </xf>
    <xf numFmtId="0" fontId="10" fillId="0" borderId="0" xfId="0" applyFont="1" applyAlignment="1" applyProtection="1">
      <alignment vertical="top" wrapText="1"/>
      <protection locked="0"/>
    </xf>
    <xf numFmtId="0" fontId="10" fillId="0" borderId="2" xfId="0" applyFont="1" applyBorder="1" applyAlignment="1" applyProtection="1">
      <alignment horizontal="left" vertical="top" wrapText="1"/>
      <protection locked="0"/>
    </xf>
    <xf numFmtId="0" fontId="20" fillId="4" borderId="15"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protection locked="0"/>
    </xf>
    <xf numFmtId="0" fontId="20" fillId="4" borderId="16" xfId="0" applyFont="1" applyFill="1" applyBorder="1" applyAlignment="1" applyProtection="1">
      <alignment vertical="center"/>
      <protection locked="0"/>
    </xf>
    <xf numFmtId="0" fontId="21" fillId="0" borderId="0" xfId="0" applyFont="1" applyAlignment="1">
      <alignment vertical="top" wrapText="1"/>
    </xf>
    <xf numFmtId="0" fontId="0" fillId="0" borderId="0" xfId="0" applyAlignment="1">
      <alignment vertical="top"/>
    </xf>
    <xf numFmtId="0" fontId="16" fillId="0" borderId="0" xfId="2" applyFont="1" applyAlignment="1">
      <alignment vertical="center"/>
    </xf>
    <xf numFmtId="0" fontId="18" fillId="0" borderId="0" xfId="3" applyFont="1" applyAlignment="1">
      <alignment vertical="center"/>
    </xf>
    <xf numFmtId="0" fontId="16" fillId="0" borderId="0" xfId="3" applyFont="1" applyAlignment="1">
      <alignment vertical="center"/>
    </xf>
    <xf numFmtId="0" fontId="24" fillId="0" borderId="0" xfId="0" applyFont="1" applyAlignment="1">
      <alignment vertical="top" wrapText="1"/>
    </xf>
    <xf numFmtId="0" fontId="21" fillId="0" borderId="0" xfId="0" applyFont="1" applyAlignment="1">
      <alignment vertical="center"/>
    </xf>
    <xf numFmtId="0" fontId="0" fillId="0" borderId="0" xfId="0" applyAlignment="1">
      <alignment vertical="center"/>
    </xf>
    <xf numFmtId="0" fontId="24" fillId="0" borderId="0" xfId="0" applyFont="1" applyAlignment="1">
      <alignment vertical="center" wrapText="1"/>
    </xf>
    <xf numFmtId="0" fontId="21" fillId="0" borderId="0" xfId="0" applyFont="1" applyAlignment="1">
      <alignment vertical="center" wrapText="1"/>
    </xf>
    <xf numFmtId="0" fontId="0" fillId="0" borderId="18" xfId="0" applyBorder="1" applyAlignment="1">
      <alignment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wrapText="1" indent="2"/>
    </xf>
    <xf numFmtId="0" fontId="29" fillId="5" borderId="23" xfId="2" applyFont="1" applyFill="1" applyBorder="1" applyAlignment="1">
      <alignment horizontal="left" vertical="center"/>
    </xf>
    <xf numFmtId="0" fontId="24" fillId="0" borderId="0" xfId="0" applyFont="1" applyAlignment="1">
      <alignment horizontal="left" vertical="center" wrapText="1"/>
    </xf>
    <xf numFmtId="0" fontId="29" fillId="5" borderId="0" xfId="2" applyFont="1" applyFill="1" applyAlignment="1">
      <alignment horizontal="left" vertical="center"/>
    </xf>
    <xf numFmtId="0" fontId="0" fillId="0" borderId="0" xfId="0" applyAlignment="1">
      <alignment vertical="center" wrapText="1"/>
    </xf>
    <xf numFmtId="0" fontId="16" fillId="0" borderId="0" xfId="2" applyFont="1" applyAlignment="1">
      <alignment vertical="center" wrapText="1"/>
    </xf>
    <xf numFmtId="0" fontId="21" fillId="3" borderId="2" xfId="0" applyFont="1" applyFill="1" applyBorder="1" applyAlignment="1" applyProtection="1">
      <alignment horizontal="left" vertical="top" wrapText="1"/>
      <protection locked="0"/>
    </xf>
    <xf numFmtId="0" fontId="11" fillId="3" borderId="2" xfId="0" applyFont="1" applyFill="1" applyBorder="1" applyAlignment="1">
      <alignment vertical="center" wrapText="1"/>
    </xf>
    <xf numFmtId="0" fontId="32" fillId="0" borderId="2" xfId="0" applyFont="1" applyBorder="1" applyAlignment="1">
      <alignment horizontal="left" vertical="top" wrapText="1"/>
    </xf>
    <xf numFmtId="0" fontId="19" fillId="0" borderId="0" xfId="0" applyFont="1" applyAlignment="1">
      <alignment horizontal="left" wrapText="1" indent="2"/>
    </xf>
    <xf numFmtId="0" fontId="0" fillId="0" borderId="0" xfId="0" applyAlignment="1">
      <alignment horizontal="center"/>
    </xf>
    <xf numFmtId="0" fontId="24" fillId="0" borderId="0" xfId="0" applyFont="1" applyAlignment="1">
      <alignment horizontal="left" vertical="center" wrapText="1" indent="3"/>
    </xf>
    <xf numFmtId="0" fontId="24" fillId="0" borderId="0" xfId="0" applyFont="1" applyAlignment="1">
      <alignment horizontal="left" vertical="center" wrapText="1"/>
    </xf>
    <xf numFmtId="0" fontId="21" fillId="0" borderId="0" xfId="0" applyFont="1" applyAlignment="1">
      <alignment horizontal="left" vertical="center" wrapText="1"/>
    </xf>
    <xf numFmtId="0" fontId="24" fillId="0" borderId="0" xfId="0" applyFont="1" applyAlignment="1">
      <alignment horizontal="left" vertical="top" wrapText="1"/>
    </xf>
    <xf numFmtId="0" fontId="25" fillId="0" borderId="0" xfId="0" applyFont="1" applyAlignment="1">
      <alignment horizontal="left" vertical="center" wrapText="1" indent="2"/>
    </xf>
    <xf numFmtId="0" fontId="25" fillId="0" borderId="0" xfId="0" applyFont="1" applyAlignment="1">
      <alignment horizontal="left" vertical="top" wrapText="1" indent="2"/>
    </xf>
    <xf numFmtId="0" fontId="0" fillId="0" borderId="20" xfId="0" applyBorder="1" applyAlignment="1">
      <alignment vertical="center"/>
    </xf>
    <xf numFmtId="0" fontId="0" fillId="0" borderId="0" xfId="0" applyAlignment="1">
      <alignment vertical="center"/>
    </xf>
    <xf numFmtId="0" fontId="24" fillId="0" borderId="0" xfId="0" applyFont="1" applyAlignment="1">
      <alignment vertical="top" wrapText="1"/>
    </xf>
    <xf numFmtId="0" fontId="0" fillId="0" borderId="0" xfId="0" applyAlignment="1">
      <alignment vertical="top"/>
    </xf>
    <xf numFmtId="0" fontId="21" fillId="0" borderId="0" xfId="0" applyFont="1" applyAlignment="1">
      <alignment vertical="top" wrapText="1"/>
    </xf>
    <xf numFmtId="0" fontId="29" fillId="5" borderId="23" xfId="2" applyFont="1" applyFill="1" applyBorder="1" applyAlignment="1" applyProtection="1">
      <alignment horizontal="left" vertical="center"/>
      <protection locked="0"/>
    </xf>
    <xf numFmtId="0" fontId="29" fillId="5" borderId="23" xfId="2" applyFont="1" applyFill="1" applyBorder="1" applyAlignment="1">
      <alignment horizontal="left" vertical="center"/>
    </xf>
    <xf numFmtId="0" fontId="0" fillId="0" borderId="21" xfId="0" applyBorder="1" applyAlignment="1">
      <alignment vertical="center"/>
    </xf>
    <xf numFmtId="0" fontId="0" fillId="0" borderId="22" xfId="0" applyBorder="1" applyAlignment="1">
      <alignment vertical="center"/>
    </xf>
    <xf numFmtId="0" fontId="20" fillId="4" borderId="21" xfId="0" applyFont="1" applyFill="1" applyBorder="1" applyAlignment="1">
      <alignment vertical="center"/>
    </xf>
    <xf numFmtId="0" fontId="20" fillId="4" borderId="22" xfId="0" applyFont="1" applyFill="1" applyBorder="1" applyAlignment="1">
      <alignment vertical="center"/>
    </xf>
    <xf numFmtId="0" fontId="20" fillId="4" borderId="20" xfId="0" applyFont="1" applyFill="1" applyBorder="1" applyAlignment="1">
      <alignment vertical="center"/>
    </xf>
    <xf numFmtId="0" fontId="20" fillId="4" borderId="0" xfId="0" applyFont="1" applyFill="1" applyAlignment="1">
      <alignment vertical="center"/>
    </xf>
    <xf numFmtId="0" fontId="20" fillId="4" borderId="16" xfId="0" applyFont="1" applyFill="1" applyBorder="1" applyAlignment="1" applyProtection="1">
      <alignment vertical="center"/>
      <protection locked="0"/>
    </xf>
    <xf numFmtId="0" fontId="20" fillId="4" borderId="18" xfId="0" applyFont="1" applyFill="1" applyBorder="1" applyAlignment="1" applyProtection="1">
      <alignment vertical="center"/>
      <protection locked="0"/>
    </xf>
    <xf numFmtId="0" fontId="20" fillId="4" borderId="17" xfId="0" applyFont="1" applyFill="1" applyBorder="1" applyAlignment="1" applyProtection="1">
      <alignment vertical="center"/>
      <protection locked="0"/>
    </xf>
    <xf numFmtId="0" fontId="20" fillId="4" borderId="16" xfId="0" applyFont="1" applyFill="1" applyBorder="1" applyAlignment="1">
      <alignment vertical="center"/>
    </xf>
    <xf numFmtId="0" fontId="20" fillId="4" borderId="18" xfId="0" applyFont="1" applyFill="1" applyBorder="1" applyAlignment="1">
      <alignment vertical="center"/>
    </xf>
    <xf numFmtId="0" fontId="20" fillId="4" borderId="17" xfId="0" applyFont="1" applyFill="1" applyBorder="1" applyAlignment="1">
      <alignment vertical="center"/>
    </xf>
    <xf numFmtId="0" fontId="0" fillId="0" borderId="0" xfId="0" applyAlignment="1">
      <alignment vertical="center" wrapText="1"/>
    </xf>
    <xf numFmtId="0" fontId="0" fillId="0" borderId="18" xfId="0" applyBorder="1" applyAlignment="1">
      <alignment vertical="center"/>
    </xf>
  </cellXfs>
  <cellStyles count="4">
    <cellStyle name="Normal" xfId="0" builtinId="0"/>
    <cellStyle name="Normal 2" xfId="2" xr:uid="{C3485E64-CE88-4B96-8208-978A74BE3F32}"/>
    <cellStyle name="Normal 3" xfId="3" xr:uid="{DAD9406A-68A2-4AA3-8572-2ABF27A4963C}"/>
    <cellStyle name="Standard 2" xfId="1" xr:uid="{B87F995B-24D7-4906-BEFF-E6FBCBD3545A}"/>
  </cellStyles>
  <dxfs count="76">
    <dxf>
      <font>
        <b val="0"/>
        <i/>
      </font>
    </dxf>
    <dxf>
      <font>
        <strike val="0"/>
      </font>
      <fill>
        <patternFill>
          <bgColor theme="0" tint="-0.14996795556505021"/>
        </patternFill>
      </fill>
    </dxf>
    <dxf>
      <font>
        <b/>
        <i val="0"/>
      </font>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strike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8"/>
        <color theme="1"/>
        <name val="Arial"/>
        <family val="2"/>
        <scheme val="none"/>
      </font>
      <numFmt numFmtId="0" formatCode="Genera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8"/>
        <color theme="1"/>
        <name val="Arial"/>
        <family val="2"/>
        <scheme val="none"/>
      </font>
      <alignment horizontal="left" vertical="top" textRotation="0" wrapText="1" indent="0" justifyLastLine="0" shrinkToFit="0" readingOrder="0"/>
    </dxf>
    <dxf>
      <border>
        <bottom style="thin">
          <color indexed="64"/>
        </bottom>
      </border>
    </dxf>
    <dxf>
      <font>
        <b/>
        <strike val="0"/>
        <outline val="0"/>
        <shadow val="0"/>
        <u val="none"/>
        <vertAlign val="baseline"/>
        <sz val="8"/>
        <color theme="1"/>
        <name val="Arial"/>
        <family val="2"/>
        <scheme val="none"/>
      </font>
      <alignmen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9"/>
      </font>
      <numFmt numFmtId="0" formatCode="General"/>
      <alignment horizontal="left" vertical="bottom" textRotation="0" wrapText="1" indent="0" justifyLastLine="0" shrinkToFit="0" readingOrder="0"/>
      <border diagonalUp="0" diagonalDown="0">
        <left style="thin">
          <color indexed="64"/>
        </left>
        <right/>
        <top/>
        <bottom/>
        <vertical/>
        <horizontal/>
      </border>
    </dxf>
    <dxf>
      <font>
        <b/>
        <strike val="0"/>
        <outline val="0"/>
        <shadow val="0"/>
        <u val="none"/>
        <vertAlign val="baseline"/>
        <sz val="9"/>
        <color theme="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strike val="0"/>
        <outline val="0"/>
        <shadow val="0"/>
        <u val="none"/>
        <vertAlign val="baseline"/>
        <sz val="9"/>
        <color theme="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9"/>
      </font>
      <alignment horizontal="left" vertical="bottom" textRotation="0" wrapText="1" indent="0" justifyLastLine="0" shrinkToFit="0" readingOrder="0"/>
      <border diagonalUp="0" diagonalDown="0">
        <left/>
        <right style="thin">
          <color indexed="64"/>
        </right>
        <top/>
        <bottom/>
        <vertical/>
        <horizontal/>
      </border>
    </dxf>
    <dxf>
      <font>
        <strike val="0"/>
        <outline val="0"/>
        <shadow val="0"/>
        <u val="none"/>
        <vertAlign val="baseline"/>
        <sz val="9"/>
      </font>
      <alignment horizontal="left" vertical="bottom" textRotation="0" wrapText="1" indent="0" justifyLastLine="0" shrinkToFit="0" readingOrder="0"/>
    </dxf>
    <dxf>
      <font>
        <strike val="0"/>
        <outline val="0"/>
        <shadow val="0"/>
        <u val="none"/>
        <vertAlign val="baseline"/>
        <sz val="9"/>
      </font>
      <alignment horizontal="left" vertical="bottom" textRotation="0" wrapText="1" indent="0" justifyLastLine="0" shrinkToFit="0" readingOrder="0"/>
    </dxf>
    <dxf>
      <font>
        <strike val="0"/>
        <outline val="0"/>
        <shadow val="0"/>
        <u val="none"/>
        <vertAlign val="baseline"/>
        <sz val="9"/>
      </font>
      <alignment horizontal="left" textRotation="0" wrapText="1" justifyLastLine="0" shrinkToFit="0" readingOrder="0"/>
    </dxf>
    <dxf>
      <numFmt numFmtId="0" formatCode="General"/>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numFmt numFmtId="0" formatCode="General"/>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dxf>
    <dxf>
      <numFmt numFmtId="0" formatCode="General"/>
    </dxf>
    <dxf>
      <numFmt numFmtId="0" formatCode="General"/>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2" defaultPivotStyle="PivotStyleMedium9"/>
  <colors>
    <mruColors>
      <color rgb="FF00A0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0</xdr:colOff>
      <xdr:row>0</xdr:row>
      <xdr:rowOff>1569358</xdr:rowOff>
    </xdr:to>
    <xdr:pic>
      <xdr:nvPicPr>
        <xdr:cNvPr id="2" name="Grafik 5">
          <a:extLst>
            <a:ext uri="{FF2B5EF4-FFF2-40B4-BE49-F238E27FC236}">
              <a16:creationId xmlns:a16="http://schemas.microsoft.com/office/drawing/2014/main" id="{B286EF97-F2DF-4F47-AC10-602F570A93C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143000"/>
          <a:ext cx="3444875"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udit%20not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note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4A3C7A-B516-496C-AB14-13DFD3A2723D}" name="PIs" displayName="PIs" ref="A1:X143" totalsRowShown="0" headerRowDxfId="75" dataDxfId="74">
  <autoFilter ref="A1:X143" xr:uid="{5E4A3C7A-B516-496C-AB14-13DFD3A2723D}">
    <filterColumn colId="2">
      <filters>
        <filter val="09.02"/>
      </filters>
    </filterColumn>
  </autoFilter>
  <tableColumns count="24">
    <tableColumn id="1" xr3:uid="{044F80AF-13D6-43AB-A5B1-7C68AFF731FB}" name="GUID" dataDxfId="73"/>
    <tableColumn id="17" xr3:uid="{18AA75CE-354D-40EC-8920-6CB5FF46828F}" name="Column1" dataDxfId="72"/>
    <tableColumn id="2" xr3:uid="{032AB6E3-58C3-4C28-810E-11B0230C74A4}" name="Number" dataDxfId="71"/>
    <tableColumn id="3" xr3:uid="{3BEDC4F2-4D60-4F30-BA9F-5256E6C46012}" name="PGUID" dataDxfId="70"/>
    <tableColumn id="4" xr3:uid="{C458C529-1090-4A42-8287-B8C90CAF0DE6}" name="P" dataDxfId="69"/>
    <tableColumn id="5" xr3:uid="{70890F01-B018-4AF0-A586-A1EA8123A497}" name="CGUID" dataDxfId="68"/>
    <tableColumn id="6" xr3:uid="{7E0A4C5E-F331-49FA-A7C5-495D56B9B63C}" name="C" dataDxfId="67"/>
    <tableColumn id="7" xr3:uid="{12CB8529-E8DC-42E8-B394-018A3914F4BD}" name="L" dataDxfId="66"/>
    <tableColumn id="8" xr3:uid="{2ECC4D29-1A6C-4A6B-8EE9-0AED69B3D965}" name="LGUID" dataDxfId="65">
      <calculatedColumnFormula>INDEX(Level[Level],MATCH(PIs[[#This Row],[L]],Level[GUID],0),1)</calculatedColumnFormula>
    </tableColumn>
    <tableColumn id="9" xr3:uid="{5AB01D88-2273-4AB9-B72E-616FBC35468E}" name="MGUID" dataDxfId="64"/>
    <tableColumn id="10" xr3:uid="{CA1E3BB0-C3A8-4D32-AE73-CB6293C15C01}" name="M" dataDxfId="63"/>
    <tableColumn id="11" xr3:uid="{7DA1A90B-56BE-4C48-935D-69C11DDAAC0B}" name="JG" dataDxfId="62"/>
    <tableColumn id="12" xr3:uid="{E7B90937-1C27-4E1C-B645-1A7EBE5E84ED}" name="GG" dataDxfId="61"/>
    <tableColumn id="13" xr3:uid="{F9B3705B-9DF2-46AE-AF3D-B6C0F5432068}" name="SGUID" dataDxfId="60"/>
    <tableColumn id="14" xr3:uid="{34FE457F-8641-4B79-8C58-FEFA656005A7}" name="S" dataDxfId="59">
      <calculatedColumnFormula>INDEX(allsections[[S]:[Order]],MATCH(PIs[[#This Row],[SGUID]],allsections[SGUID],0),1)</calculatedColumnFormula>
    </tableColumn>
    <tableColumn id="18" xr3:uid="{0D51EE4F-0131-4DC7-B3A3-0B9059D4250F}" name="Sbody" dataDxfId="58">
      <calculatedColumnFormula>INDEX(allsections[[S]:[Order]],MATCH(PIs[[#This Row],[SGUID]],allsections[SGUID],0),2)</calculatedColumnFormula>
    </tableColumn>
    <tableColumn id="19" xr3:uid="{89ED2C2B-3939-45C5-A6E2-DA0AEA787F81}" name="Order" dataDxfId="57">
      <calculatedColumnFormula>INDEX(allsections[[S]:[Order]],MATCH(PIs[[#This Row],[SGUID]],allsections[SGUID],0),3)</calculatedColumnFormula>
    </tableColumn>
    <tableColumn id="15" xr3:uid="{712A3E4D-F5D7-4A6A-8BD1-BE1AECBA0B38}" name="SSGUID" dataDxfId="56"/>
    <tableColumn id="16" xr3:uid="{7C0E9491-7873-4873-BC23-156554227B84}" name="SS" dataDxfId="55">
      <calculatedColumnFormula>INDEX(allsections[[S]:[Order]],MATCH(PIs[[#This Row],[SSGUID]],allsections[SGUID],0),1)</calculatedColumnFormula>
    </tableColumn>
    <tableColumn id="20" xr3:uid="{2D6C963D-100D-49FC-A450-A9BBE4571266}" name="Ssbody" dataDxfId="54">
      <calculatedColumnFormula>INDEX(allsections[[S]:[Order]],MATCH(PIs[[#This Row],[SSGUID]],allsections[SGUID],0),2)</calculatedColumnFormula>
    </tableColumn>
    <tableColumn id="21" xr3:uid="{F9AE84F6-00C7-4EC9-8467-07E6258F51AA}" name="Column2" dataDxfId="53"/>
    <tableColumn id="22" xr3:uid="{28FF5430-6A66-4075-A5BC-614839005D6E}" name="NA Exempt" dataDxfId="52"/>
    <tableColumn id="23" xr3:uid="{CB5EC807-9B07-42CB-A81E-6F88D40415B6}" name="PHU" dataDxfId="51"/>
    <tableColumn id="24" xr3:uid="{EF7816B8-4B2B-4787-8B66-EBBA33E40892}" name="justification" dataDxfId="5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DE0C742-2CC6-43E4-8CB6-E32DD87CE8FD}" name="Checklist4810" displayName="Checklist4810" ref="B1:R96" totalsRowShown="0" headerRowDxfId="21" dataDxfId="19" headerRowBorderDxfId="20" tableBorderDxfId="18" totalsRowBorderDxfId="17">
  <autoFilter ref="B1:R96" xr:uid="{1261C0CD-9DFC-42C9-80BE-51DEE78AE244}">
    <filterColumn colId="0" hiddenButton="1"/>
  </autoFilter>
  <tableColumns count="17">
    <tableColumn id="1" xr3:uid="{C4C89629-DD0D-4A68-9490-9CA1CA30E12C}" name="SGUID"/>
    <tableColumn id="10" xr3:uid="{CDDBC52A-045C-4626-8479-CBF1EB8DA62E}" name="SSGUID"/>
    <tableColumn id="3" xr3:uid="{BBA9EFE8-DC47-4248-9D1F-E35C7BA4E3B0}" name="Column2" dataDxfId="16">
      <calculatedColumnFormula>IF(Checklist4810[[#This Row],[SGUID]]="",IF(Checklist4810[[#This Row],[SSGUID]]="",0,1),1)</calculatedColumnFormula>
    </tableColumn>
    <tableColumn id="2" xr3:uid="{10E45C92-4F69-4CDC-9357-95BD01889CD4}" name="PIGUID"/>
    <tableColumn id="7" xr3:uid="{A9CB7076-5811-4CA4-97F8-B704599D9776}" name="ifna" dataDxfId="15">
      <calculatedColumnFormula>_xlfn.IFNA(Checklist4810[[#This Row],[RelatedPQ]],"NA")</calculatedColumnFormula>
    </tableColumn>
    <tableColumn id="20" xr3:uid="{014930D5-4A30-4003-851A-D988669C29F2}" name="RelatedPQ" dataDxfId="14"/>
    <tableColumn id="6" xr3:uid="{CEC0C738-8224-4F0E-BF35-06204702524B}" name="PIGUID&amp;NO" dataDxfId="13">
      <calculatedColumnFormula>Checklist4810[[#This Row],[PIGUID]]&amp;"NO"</calculatedColumnFormula>
    </tableColumn>
    <tableColumn id="5" xr3:uid="{B4F09A85-4E3D-4272-9EC4-5364741CEAE3}" name="NA Exempt" dataDxfId="12">
      <calculatedColumnFormula>IF(Checklist4810[[#This Row],[PIGUID]]="","",INDEX(PIs[NA Exempt],MATCH(Checklist4810[[#This Row],[PIGUID]],PIs[GUID],0),1))</calculatedColumnFormula>
    </tableColumn>
    <tableColumn id="16" xr3:uid="{830673E9-A0BF-47C9-99AE-4B44E05431EC}" name="Sezione" dataDxfId="11">
      <calculatedColumnFormula>IF(Checklist4810[[#This Row],[SGUID]]="",IF(Checklist4810[[#This Row],[SSGUID]]="",IF(Checklist4810[[#This Row],[PIGUID]]="","",INDEX(PIs[[Column1]:[SS]],MATCH(Checklist4810[[#This Row],[PIGUID]],PIs[GUID],0),2)),INDEX(PIs[[Column1]:[SS]],MATCH(Checklist4810[[#This Row],[SSGUID]],PIs[SSGUID],0),18)),INDEX(PIs[[Column1]:[SS]],MATCH(Checklist4810[[#This Row],[SGUID]],PIs[SGUID],0),14))</calculatedColumnFormula>
    </tableColumn>
    <tableColumn id="4" xr3:uid="{A4226881-17D0-442B-BBDF-547041B832BF}" name="Descrizione/Principio" dataDxfId="10">
      <calculatedColumnFormula>IF(Checklist4810[[#This Row],[SGUID]]="",IF(Checklist4810[[#This Row],[SSGUID]]="",IF(Checklist4810[[#This Row],[PIGUID]]="","",INDEX(PIs[[Column1]:[SS]],MATCH(Checklist4810[[#This Row],[PIGUID]],PIs[GUID],0),4)),INDEX(PIs[[Column1]:[Ssbody]],MATCH(Checklist4810[[#This Row],[SSGUID]],PIs[SSGUID],0),19)),INDEX(PIs[[Column1]:[SS]],MATCH(Checklist4810[[#This Row],[SGUID]],PIs[SGUID],0),15))</calculatedColumnFormula>
    </tableColumn>
    <tableColumn id="8" xr3:uid="{671EA74F-AADA-44CB-BBA2-5D0DE557EE54}" name="Criterio" dataDxfId="9">
      <calculatedColumnFormula>IF(Checklist4810[[#This Row],[SGUID]]="",IF(Checklist4810[[#This Row],[SSGUID]]="",INDEX(PIs[[Column1]:[SS]],MATCH(Checklist4810[[#This Row],[PIGUID]],PIs[GUID],0),6),""),"")</calculatedColumnFormula>
    </tableColumn>
    <tableColumn id="11" xr3:uid="{1D918B1C-0AD2-4641-976E-57138DE202F1}" name="Livello" dataDxfId="8">
      <calculatedColumnFormula>IF(Checklist4810[[#This Row],[SSGUID]]="",IF(Checklist4810[[#This Row],[PIGUID]]="","",INDEX(PIs[[Column1]:[SS]],MATCH(Checklist4810[[#This Row],[PIGUID]],PIs[GUID],0),8)),"")</calculatedColumnFormula>
    </tableColumn>
    <tableColumn id="12" xr3:uid="{E507938E-113C-4E99-A0C1-E9E4844FB69C}" name="Sì" dataDxfId="7"/>
    <tableColumn id="13" xr3:uid="{C3DA90ED-7BD4-408A-B3F1-B422DC7184D1}" name="No" dataDxfId="6"/>
    <tableColumn id="14" xr3:uid="{6E8D0545-C304-4367-BE2F-03F9187D59D7}" name="N/A" dataDxfId="5"/>
    <tableColumn id="15" xr3:uid="{9A8A1933-05E5-46E1-9EB7-3B5D256AC2C2}" name="Risposta automatica per le domande del parametro della fase 2" dataDxfId="4"/>
    <tableColumn id="19" xr3:uid="{34D099BE-8F1C-421D-8056-1182CD6F7832}" name="Giustificazione"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2988041-255B-4029-849A-CAC9CB90C3BF}" name="allsections" displayName="allsections" ref="A2:D331" totalsRowShown="0">
  <autoFilter ref="A2:D331" xr:uid="{82988041-255B-4029-849A-CAC9CB90C3BF}"/>
  <sortState xmlns:xlrd2="http://schemas.microsoft.com/office/spreadsheetml/2017/richdata2" ref="A3:D331">
    <sortCondition ref="D2:D331"/>
  </sortState>
  <tableColumns count="4">
    <tableColumn id="1" xr3:uid="{2691F18D-B6E4-41CC-A856-0538AA4E764F}" name="SGUID"/>
    <tableColumn id="2" xr3:uid="{B6715219-F851-4F6F-8620-AFA547BD1A1E}" name="S"/>
    <tableColumn id="3" xr3:uid="{0E789F4B-7C3F-4B05-A72C-583D2134D4F9}" name="Sbody"/>
    <tableColumn id="4" xr3:uid="{E89E3546-91DC-4649-BDF8-6AE5217B4513}" name="Order"/>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DF33FD5-38F1-4EC4-94A7-453759C029D5}" name="unique_sections" displayName="unique_sections" ref="F2:I16" totalsRowShown="0">
  <autoFilter ref="F2:I16" xr:uid="{9DF33FD5-38F1-4EC4-94A7-453759C029D5}"/>
  <sortState xmlns:xlrd2="http://schemas.microsoft.com/office/spreadsheetml/2017/richdata2" ref="F3:I16">
    <sortCondition ref="I2:I3"/>
  </sortState>
  <tableColumns count="4">
    <tableColumn id="1" xr3:uid="{4C6C6EAC-E3B8-4983-B903-570950C4A390}" name="SGUID" dataDxfId="49"/>
    <tableColumn id="2" xr3:uid="{FB020DC4-E3B6-4389-B5EE-135BBCA6D60C}" name="S" dataDxfId="48">
      <calculatedColumnFormula>INDEX(allsections[[S]:[Order]],MATCH(unique_sections[[#This Row],[SGUID]],allsections[SGUID],0),1)</calculatedColumnFormula>
    </tableColumn>
    <tableColumn id="3" xr3:uid="{3491EBA2-6F3F-46A9-BA1F-8F37AA4C37BF}" name="Sbody" dataDxfId="47">
      <calculatedColumnFormula>INDEX(allsections[[S]:[Order]],MATCH(unique_sections[[#This Row],[SGUID]],allsections[SGUID],0),2)</calculatedColumnFormula>
    </tableColumn>
    <tableColumn id="4" xr3:uid="{2CCE8E68-43E0-4B1C-A9E7-ED729BE54A6A}" name="Order" dataDxfId="46">
      <calculatedColumnFormula>INDEX(allsections[[S]:[Order]],MATCH(unique_sections[[#This Row],[SGUID]],allsections[SGUID],0),3)</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F03BFDF-A0C4-45F9-B333-3DA1688EB687}" name="sectionsubsection" displayName="sectionsubsection" ref="P2:V16" totalsRowShown="0">
  <tableColumns count="7">
    <tableColumn id="1" xr3:uid="{50AA5D40-C69F-4EEF-A749-049243C60406}" name="Section GUID" dataDxfId="45"/>
    <tableColumn id="2" xr3:uid="{BBBA6B65-7E6B-45A7-B27A-3A7BD37839E4}" name="Subsection GUID" dataDxfId="44"/>
    <tableColumn id="3" xr3:uid="{BA9D9A02-EE6E-429A-8E27-213401CC35CF}" name="Title" dataDxfId="43">
      <calculatedColumnFormula>P3&amp;Q3</calculatedColumnFormula>
    </tableColumn>
    <tableColumn id="4" xr3:uid="{32E95E8B-3C8E-4CB8-9588-F7AE4D08E8C5}" name="S Order" dataDxfId="42">
      <calculatedColumnFormula>INDEX(allsections[[S]:[Order]],MATCH(P3,allsections[SGUID],0),3)</calculatedColumnFormula>
    </tableColumn>
    <tableColumn id="5" xr3:uid="{B976C304-4D87-4ECE-A806-3A3AC63BBA14}" name="SS Order" dataDxfId="41">
      <calculatedColumnFormula>INDEX(allsections[[S]:[Order]],MATCH(Q3,allsections[SGUID],0),3)</calculatedColumnFormula>
    </tableColumn>
    <tableColumn id="6" xr3:uid="{E9C1FCE4-D485-47DD-9199-94307EB0F9FF}" name="GUID"/>
    <tableColumn id="7" xr3:uid="{8A38A788-5036-4992-A5C6-DCD2DB933D42}" name="Schon da?" dataDxfId="40">
      <calculatedColumnFormula>COUNTIF(#REF!,sectionsubsection[[#This Row],[Title]])</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0190567-D1CF-4F5C-8F2A-CE1D0B2E11B0}" name="unique_sub" displayName="unique_sub" ref="K2:N3" totalsRowShown="0">
  <autoFilter ref="K2:N3" xr:uid="{80190567-D1CF-4F5C-8F2A-CE1D0B2E11B0}"/>
  <tableColumns count="4">
    <tableColumn id="1" xr3:uid="{174EBF58-71A0-49DD-BDF9-9B1E15979C9A}" name="SSGUID" dataDxfId="39"/>
    <tableColumn id="2" xr3:uid="{610BA2CD-4D82-4ACC-96D5-FCF1D0E01616}" name="SS" dataDxfId="38">
      <calculatedColumnFormula>INDEX(allsections[[S]:[Order]],MATCH(unique_sub[[#This Row],[SSGUID]],allsections[SGUID],0),1)</calculatedColumnFormula>
    </tableColumn>
    <tableColumn id="3" xr3:uid="{FEECEED9-62EC-4E39-BBCF-7FFA78E9475A}" name="Ssbody" dataDxfId="37">
      <calculatedColumnFormula>INDEX(allsections[[S]:[Order]],MATCH(unique_sub[[#This Row],[SSGUID]],allsections[SGUID],0),2)</calculatedColumnFormula>
    </tableColumn>
    <tableColumn id="4" xr3:uid="{798ED63C-064E-4FA2-AF9B-FD1BEE95201A}" name="Order" dataDxfId="36">
      <calculatedColumnFormula>INDEX(allsections[[S]:[Order]],MATCH(unique_sub[[#This Row],[SSGUID]],allsections[SGUID],0),3)</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10C5D-8780-443F-A90C-37E088EC4005}" name="sectionsubsection_download" displayName="sectionsubsection_download" ref="X2:AC297" totalsRowShown="0">
  <tableColumns count="6">
    <tableColumn id="1" xr3:uid="{3F7EE5F2-12EB-4418-81F0-8CE10C1F4233}" name="Section GUID" dataDxfId="35"/>
    <tableColumn id="2" xr3:uid="{30133D96-7EE5-4189-8B69-2CF2CF067271}" name="Subsection GUID" dataDxfId="34"/>
    <tableColumn id="3" xr3:uid="{ED3D81E1-2B46-44CE-AF52-71039CF1928C}" name="Title" dataDxfId="33"/>
    <tableColumn id="4" xr3:uid="{53EAD869-67E0-4492-AE8E-7EDE6B1E30D5}" name="S Order" dataDxfId="32">
      <calculatedColumnFormula>INDEX(allsections[[S]:[Order]],MATCH(X3,allsections[SGUID],0),3)</calculatedColumnFormula>
    </tableColumn>
    <tableColumn id="5" xr3:uid="{58241B3A-E865-458B-B7C9-E04317E8B4FB}" name="SS Order" dataDxfId="31">
      <calculatedColumnFormula>INDEX(allsections[[S]:[Order]],MATCH(Y3,allsections[SGUID],0),3)</calculatedColumnFormula>
    </tableColumn>
    <tableColumn id="6" xr3:uid="{53BE7142-79B7-4E46-AB4F-2987AE3088DB}" name="GUID"/>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0817620-6DC1-4852-89C4-D88E59439B6E}" name="S2PQ_relational" displayName="_S2PQ_relational" ref="A1:D242" totalsRowShown="0">
  <autoFilter ref="A1:D242" xr:uid="{B0817620-6DC1-4852-89C4-D88E59439B6E}"/>
  <tableColumns count="4">
    <tableColumn id="1" xr3:uid="{34157229-47EE-4C5F-B7D9-70B9F6AB1C60}" name="PIGUID"/>
    <tableColumn id="2" xr3:uid="{6F40A81F-CC2F-4797-9D07-55D3D6440652}" name="PQGUID"/>
    <tableColumn id="3" xr3:uid="{0455099A-5206-47FB-A9BA-D8EC04A94B79}" name="N:N ID" dataDxfId="30">
      <calculatedColumnFormula>_S2PQ_relational[[#This Row],[PIGUID]]&amp;_S2PQ_relational[[#This Row],[PQGUID]]</calculatedColumnFormula>
    </tableColumn>
    <tableColumn id="4" xr3:uid="{3BCD0F4D-FE45-47F8-9940-14493B57B629}" name="PIGUID &amp; &quot;NO&quot;" dataDxfId="29">
      <calculatedColumnFormula>IF(INDEX(_S2PQ[[S2PQGUID]:[Risposta]],MATCH(_S2PQ_relational[[#This Row],[PQGUID]],_S2PQ[S2PQGUID],0),5)="no",_S2PQ_relational[[#This Row],[PIGUID]]&amp;"NO","-")</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2D5618-4610-4B6E-A554-A4A50E21C537}" name="Level" displayName="Level" ref="A3:B7" totalsRowShown="0">
  <autoFilter ref="A3:B7" xr:uid="{C42D5618-4610-4B6E-A554-A4A50E21C537}"/>
  <tableColumns count="2">
    <tableColumn id="1" xr3:uid="{82200B12-AACF-4510-90CF-A2453513DA63}" name="GUID"/>
    <tableColumn id="2" xr3:uid="{2F58C992-6069-4B6D-8D4C-8CD083EC6132}" name="Level"/>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738A1E6-403F-40A7-B5AD-D7D69238C53E}" name="S2PQ" displayName="_S2PQ" ref="C24:H26" totalsRowShown="0" headerRowDxfId="28">
  <autoFilter ref="C24:H26" xr:uid="{E738A1E6-403F-40A7-B5AD-D7D69238C53E}"/>
  <sortState xmlns:xlrd2="http://schemas.microsoft.com/office/spreadsheetml/2017/richdata2" ref="C25:H26">
    <sortCondition ref="D24:D26"/>
  </sortState>
  <tableColumns count="6">
    <tableColumn id="1" xr3:uid="{71E3A80B-D7B3-4501-80F7-46AA6FE7E5ED}" name="S2PQGUID" dataDxfId="27"/>
    <tableColumn id="6" xr3:uid="{98BB1061-159E-4176-AFB8-69B67B2FF95D}" name="Effective Number" dataDxfId="26"/>
    <tableColumn id="5" xr3:uid="{C728E0EE-E189-4F57-B59C-69E9BAE2699A}" name="Number" dataDxfId="25"/>
    <tableColumn id="2" xr3:uid="{19BCE984-BAB5-443C-9C60-9342DFCD4A10}" name="Domande della fase 2" dataDxfId="24"/>
    <tableColumn id="3" xr3:uid="{F62C2E7B-ADB0-4282-AA2A-9912A8362817}" name="Risposta" dataDxfId="23"/>
    <tableColumn id="4" xr3:uid="{9E23E48E-592A-4A3C-A072-D8DA4A1AD542}" name="Justification" dataDxfId="22">
      <calculatedColumnFormula>"Questo punto non è applicabile poiché alla domanda  ``" &amp;_S2PQ[[#This Row],[Domande della fase 2]]&amp;" `´ è stato risposto `´No´`. Questa voce viene impostata automaticamente su `´N/A´`dal sistema."</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1.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B13" sqref="B13"/>
    </sheetView>
  </sheetViews>
  <sheetFormatPr defaultColWidth="8.77734375" defaultRowHeight="14.4" x14ac:dyDescent="0.3"/>
  <cols>
    <col min="1" max="1" width="17.5546875" bestFit="1" customWidth="1"/>
    <col min="2" max="2" width="118.77734375" bestFit="1" customWidth="1"/>
  </cols>
  <sheetData>
    <row r="1" spans="1:3" x14ac:dyDescent="0.3">
      <c r="A1" t="s">
        <v>0</v>
      </c>
      <c r="C1" t="s">
        <v>1</v>
      </c>
    </row>
    <row r="2" spans="1:3" x14ac:dyDescent="0.3">
      <c r="A2" s="21" t="s">
        <v>2</v>
      </c>
      <c r="B2" t="s">
        <v>3</v>
      </c>
      <c r="C2" t="s">
        <v>4</v>
      </c>
    </row>
    <row r="3" spans="1:3" x14ac:dyDescent="0.3">
      <c r="A3" s="21" t="s">
        <v>5</v>
      </c>
      <c r="B3" t="s">
        <v>6</v>
      </c>
      <c r="C3" t="s">
        <v>7</v>
      </c>
    </row>
    <row r="4" spans="1:3" x14ac:dyDescent="0.3">
      <c r="A4" s="21" t="s">
        <v>8</v>
      </c>
      <c r="B4" t="s">
        <v>9</v>
      </c>
    </row>
    <row r="5" spans="1:3" x14ac:dyDescent="0.3">
      <c r="A5" s="21" t="s">
        <v>10</v>
      </c>
    </row>
    <row r="6" spans="1:3" x14ac:dyDescent="0.3">
      <c r="A6">
        <v>1</v>
      </c>
      <c r="B6" t="s">
        <v>11</v>
      </c>
    </row>
    <row r="7" spans="1:3" x14ac:dyDescent="0.3">
      <c r="A7">
        <v>2</v>
      </c>
      <c r="B7" t="s">
        <v>12</v>
      </c>
    </row>
    <row r="8" spans="1:3" x14ac:dyDescent="0.3">
      <c r="A8">
        <v>3</v>
      </c>
      <c r="B8" t="s">
        <v>13</v>
      </c>
    </row>
    <row r="9" spans="1:3" x14ac:dyDescent="0.3">
      <c r="A9">
        <v>4</v>
      </c>
      <c r="B9" t="s">
        <v>14</v>
      </c>
    </row>
    <row r="10" spans="1:3" x14ac:dyDescent="0.3">
      <c r="A10">
        <v>5</v>
      </c>
      <c r="B10" t="s">
        <v>15</v>
      </c>
    </row>
    <row r="11" spans="1:3" x14ac:dyDescent="0.3">
      <c r="A11">
        <v>6</v>
      </c>
      <c r="B11" t="s">
        <v>16</v>
      </c>
    </row>
    <row r="12" spans="1:3" x14ac:dyDescent="0.3">
      <c r="A12">
        <v>7</v>
      </c>
      <c r="B12" t="s">
        <v>17</v>
      </c>
    </row>
    <row r="13" spans="1:3" x14ac:dyDescent="0.3">
      <c r="A13">
        <v>8</v>
      </c>
      <c r="B13" t="s">
        <v>18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18966-C193-4EF4-9F6F-D126C1123A87}">
  <dimension ref="A1:XFC96"/>
  <sheetViews>
    <sheetView view="pageLayout" topLeftCell="J1" zoomScaleNormal="100" workbookViewId="0">
      <selection activeCell="J1" sqref="J1"/>
    </sheetView>
  </sheetViews>
  <sheetFormatPr defaultColWidth="0" defaultRowHeight="10.199999999999999" x14ac:dyDescent="0.3"/>
  <cols>
    <col min="1" max="1" width="8.77734375" style="11" hidden="1" customWidth="1"/>
    <col min="2" max="2" width="11.77734375" style="11" hidden="1" customWidth="1"/>
    <col min="3" max="4" width="9.21875" style="11" hidden="1" customWidth="1"/>
    <col min="5" max="5" width="32" style="11" hidden="1" customWidth="1"/>
    <col min="6" max="6" width="46.77734375" style="11" hidden="1" customWidth="1"/>
    <col min="7" max="7" width="48.21875" style="11" hidden="1" customWidth="1"/>
    <col min="8" max="8" width="65.33203125" style="11" hidden="1" customWidth="1"/>
    <col min="9" max="9" width="55.77734375" style="11" hidden="1" customWidth="1"/>
    <col min="10" max="10" width="12.21875" style="11" customWidth="1"/>
    <col min="11" max="11" width="21.5546875" style="11" customWidth="1"/>
    <col min="12" max="12" width="53.5546875" style="11" customWidth="1"/>
    <col min="13" max="13" width="7.33203125" style="11" customWidth="1"/>
    <col min="14" max="14" width="3.77734375" style="42" customWidth="1"/>
    <col min="15" max="15" width="3.21875" style="42" customWidth="1"/>
    <col min="16" max="16" width="7.77734375" style="42" customWidth="1"/>
    <col min="17" max="17" width="19.44140625" style="11" customWidth="1"/>
    <col min="18" max="18" width="12" style="42" customWidth="1"/>
    <col min="19" max="20" width="0.77734375" style="11" hidden="1" customWidth="1"/>
    <col min="21" max="16383" width="9.21875" style="11" hidden="1"/>
    <col min="16384" max="16384" width="2" style="11" customWidth="1"/>
  </cols>
  <sheetData>
    <row r="1" spans="1:18" s="17" customFormat="1" ht="30.6" x14ac:dyDescent="0.3">
      <c r="A1" s="17" t="s">
        <v>1990</v>
      </c>
      <c r="B1" s="13" t="s">
        <v>32</v>
      </c>
      <c r="C1" s="14" t="s">
        <v>36</v>
      </c>
      <c r="D1" s="14" t="s">
        <v>39</v>
      </c>
      <c r="E1" s="14" t="s">
        <v>1911</v>
      </c>
      <c r="F1" s="14" t="s">
        <v>1991</v>
      </c>
      <c r="G1" s="14" t="s">
        <v>1992</v>
      </c>
      <c r="H1" s="14" t="s">
        <v>1993</v>
      </c>
      <c r="I1" s="14" t="s">
        <v>40</v>
      </c>
      <c r="J1" s="15" t="s">
        <v>1994</v>
      </c>
      <c r="K1" s="15" t="s">
        <v>1995</v>
      </c>
      <c r="L1" s="15" t="s">
        <v>1996</v>
      </c>
      <c r="M1" s="15" t="s">
        <v>1997</v>
      </c>
      <c r="N1" s="15" t="s">
        <v>1966</v>
      </c>
      <c r="O1" s="16" t="s">
        <v>1967</v>
      </c>
      <c r="P1" s="68" t="s">
        <v>1998</v>
      </c>
      <c r="Q1" s="20" t="s">
        <v>1999</v>
      </c>
      <c r="R1" s="16" t="s">
        <v>2000</v>
      </c>
    </row>
    <row r="2" spans="1:18" ht="20.399999999999999" x14ac:dyDescent="0.3">
      <c r="B2" s="28" t="s">
        <v>51</v>
      </c>
      <c r="C2" s="29"/>
      <c r="D2" s="19">
        <f>IF(Checklist4810[[#This Row],[SGUID]]="",IF(Checklist4810[[#This Row],[SSGUID]]="",0,1),1)</f>
        <v>1</v>
      </c>
      <c r="E2" s="29"/>
      <c r="F2" s="25" t="str">
        <f>_xlfn.IFNA(Checklist4810[[#This Row],[RelatedPQ]],"NA")</f>
        <v/>
      </c>
      <c r="G2" s="26" t="str">
        <f>IF(Checklist4810[[#This Row],[PIGUID]]="","",INDEX(_S2PQ_relational[#Data],MATCH(Checklist4810[[#This Row],[PIGUID&amp;NO]],_S2PQ_relational[PIGUID &amp; "NO"],0),2))</f>
        <v/>
      </c>
      <c r="H2" s="25" t="str">
        <f>Checklist4810[[#This Row],[PIGUID]]&amp;"NO"</f>
        <v>NO</v>
      </c>
      <c r="I2" s="25" t="str">
        <f>IF(Checklist4810[[#This Row],[PIGUID]]="","",INDEX(PIs[NA Exempt],MATCH(Checklist4810[[#This Row],[PIGUID]],PIs[GUID],0),1))</f>
        <v/>
      </c>
      <c r="J2" s="26" t="str">
        <f>IF(Checklist4810[[#This Row],[SGUID]]="",IF(Checklist4810[[#This Row],[SSGUID]]="",IF(Checklist4810[[#This Row],[PIGUID]]="","",INDEX(PIs[[Column1]:[SS]],MATCH(Checklist4810[[#This Row],[PIGUID]],PIs[GUID],0),2)),INDEX(PIs[[Column1]:[SS]],MATCH(Checklist4810[[#This Row],[SSGUID]],PIs[SSGUID],0),18)),INDEX(PIs[[Column1]:[SS]],MATCH(Checklist4810[[#This Row],[SGUID]],PIs[SGUID],0),14))</f>
        <v>ASPETTI GENERALI</v>
      </c>
      <c r="K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 s="26" t="str">
        <f>IF(Checklist4810[[#This Row],[SGUID]]="",IF(Checklist4810[[#This Row],[SSGUID]]="",INDEX(PIs[[Column1]:[SS]],MATCH(Checklist4810[[#This Row],[PIGUID]],PIs[GUID],0),6),""),"")</f>
        <v/>
      </c>
      <c r="M2" s="26" t="str">
        <f>IF(Checklist4810[[#This Row],[SSGUID]]="",IF(Checklist4810[[#This Row],[PIGUID]]="","",INDEX(PIs[[Column1]:[SS]],MATCH(Checklist4810[[#This Row],[PIGUID]],PIs[GUID],0),8)),"")</f>
        <v/>
      </c>
      <c r="N2" s="43"/>
      <c r="O2" s="43"/>
      <c r="P2" s="43" t="str">
        <f>IF(Checklist4810[[#This Row],[ifna]]="NA","",IF(Checklist4810[[#This Row],[RelatedPQ]]=0,"",IF(Checklist4810[[#This Row],[RelatedPQ]]="","",IF((INDEX(#REF!,MATCH(Checklist4810[[#This Row],[PIGUID&amp;NO]],#REF!,0),1))=Checklist4810[[#This Row],[PIGUID]],"Not applicable",""))))</f>
        <v/>
      </c>
      <c r="Q2" s="26" t="str">
        <f>IF(Checklist4810[[#This Row],[N/A]]="Not Applicable",INDEX(#REF!,MATCH(Checklist4810[[#This Row],[RelatedPQ]],#REF!,0),3),"")</f>
        <v/>
      </c>
      <c r="R2" s="41"/>
    </row>
    <row r="3" spans="1:18" ht="30.6" hidden="1" x14ac:dyDescent="0.3">
      <c r="B3" s="30"/>
      <c r="C3" s="31" t="s">
        <v>52</v>
      </c>
      <c r="D3" s="19">
        <f>IF(Checklist4810[[#This Row],[SGUID]]="",IF(Checklist4810[[#This Row],[SSGUID]]="",0,1),1)</f>
        <v>1</v>
      </c>
      <c r="E3" s="31"/>
      <c r="F3" s="27" t="str">
        <f>_xlfn.IFNA(Checklist4810[[#This Row],[RelatedPQ]],"NA")</f>
        <v/>
      </c>
      <c r="G3" s="26" t="str">
        <f>IF(Checklist4810[[#This Row],[PIGUID]]="","",INDEX(#REF!,MATCH(Checklist4810[[#This Row],[PIGUID&amp;NO]],#REF!,0),2))</f>
        <v/>
      </c>
      <c r="H3" s="27" t="str">
        <f>Checklist4810[[#This Row],[PIGUID]]&amp;"NO"</f>
        <v>NO</v>
      </c>
      <c r="I3" s="27" t="str">
        <f>IF(Checklist4810[[#This Row],[PIGUID]]="","",INDEX(PIs[NA Exempt],MATCH(Checklist4810[[#This Row],[PIGUID]],PIs[GUID],0),1))</f>
        <v/>
      </c>
      <c r="J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 s="26" t="str">
        <f>IF(Checklist4810[[#This Row],[SGUID]]="",IF(Checklist4810[[#This Row],[SSGUID]]="",INDEX(PIs[[Column1]:[SS]],MATCH(Checklist4810[[#This Row],[PIGUID]],PIs[GUID],0),6),""),"")</f>
        <v/>
      </c>
      <c r="M3" s="26" t="str">
        <f>IF(Checklist4810[[#This Row],[SSGUID]]="",IF(Checklist4810[[#This Row],[PIGUID]]="","",INDEX(PIs[[Column1]:[SS]],MATCH(Checklist4810[[#This Row],[PIGUID]],PIs[GUID],0),8)),"")</f>
        <v/>
      </c>
      <c r="N3" s="43"/>
      <c r="O3" s="43"/>
      <c r="P3" s="43" t="str">
        <f>IF(Checklist4810[[#This Row],[ifna]]="NA","",IF(Checklist4810[[#This Row],[RelatedPQ]]=0,"",IF(Checklist4810[[#This Row],[RelatedPQ]]="","",IF((INDEX(#REF!,MATCH(Checklist4810[[#This Row],[PIGUID&amp;NO]],#REF!,0),1))=Checklist4810[[#This Row],[PIGUID]],"Not applicable",""))))</f>
        <v/>
      </c>
      <c r="Q3" s="26" t="str">
        <f>IF(Checklist4810[[#This Row],[N/A]]="Not Applicable",INDEX(#REF!,MATCH(Checklist4810[[#This Row],[RelatedPQ]],#REF!,0),3),"")</f>
        <v/>
      </c>
      <c r="R3" s="41"/>
    </row>
    <row r="4" spans="1:18" ht="141" customHeight="1" x14ac:dyDescent="0.3">
      <c r="B4" s="30"/>
      <c r="C4" s="31"/>
      <c r="D4" s="19">
        <f>IF(Checklist4810[[#This Row],[SGUID]]="",IF(Checklist4810[[#This Row],[SSGUID]]="",0,1),1)</f>
        <v>0</v>
      </c>
      <c r="E4" s="31" t="s">
        <v>78</v>
      </c>
      <c r="F4" s="27" t="str">
        <f>_xlfn.IFNA(Checklist4810[[#This Row],[RelatedPQ]],"NA")</f>
        <v>NA</v>
      </c>
      <c r="G4" s="26" t="e">
        <f>IF(Checklist4810[[#This Row],[PIGUID]]="","",INDEX(_S2PQ_relational[#Data],MATCH(Checklist4810[[#This Row],[PIGUID&amp;NO]],_S2PQ_relational[PIGUID &amp; "NO"],0),2))</f>
        <v>#N/A</v>
      </c>
      <c r="H4" s="27" t="str">
        <f>Checklist4810[[#This Row],[PIGUID]]&amp;"NO"</f>
        <v>4lVHcGLPT4btdMvIq4YwsFNO</v>
      </c>
      <c r="I4" s="27" t="b">
        <f>IF(Checklist4810[[#This Row],[PIGUID]]="","",INDEX(PIs[NA Exempt],MATCH(Checklist4810[[#This Row],[PIGUID]],PIs[GUID],0),1))</f>
        <v>0</v>
      </c>
      <c r="J4" s="26" t="str">
        <f>IF(Checklist4810[[#This Row],[SGUID]]="",IF(Checklist4810[[#This Row],[SSGUID]]="",IF(Checklist4810[[#This Row],[PIGUID]]="","",INDEX(PIs[[Column1]:[SS]],MATCH(Checklist4810[[#This Row],[PIGUID]],PIs[GUID],0),2)),INDEX(PIs[[Column1]:[SS]],MATCH(Checklist4810[[#This Row],[SSGUID]],PIs[SSGUID],0),18)),INDEX(PIs[[Column1]:[SS]],MATCH(Checklist4810[[#This Row],[SGUID]],PIs[SGUID],0),14))</f>
        <v>G1</v>
      </c>
      <c r="K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produttore informa i lavoratori in merito alla valutazione e al relativo campo di applicazione GRASP almeno due giorni lavorativi prima della data della valutazione.</v>
      </c>
      <c r="L4" s="26" t="str">
        <f>IF(Checklist4810[[#This Row],[SGUID]]="",IF(Checklist4810[[#This Row],[SSGUID]]="",INDEX(PIs[[Column1]:[SS]],MATCH(Checklist4810[[#This Row],[PIGUID]],PIs[GUID],0),6),""),"")</f>
        <v xml:space="preserve">Il termine "informa" obbliga il produttore a includere dei riferimenti alle aree principali coperte dagli standard.
L'espressione "campo di applicazione del modulo aggiuntivo GRASP" obbliga il produttore a fornire ai lavoratori l'accesso o a ricordare loro come accedere alla politica sui diritti umani del produttore e/o alle linee guida interpretative nazionali. Tali requisiti riguardano altresì la manodopera subappaltata. Per le aziende agricole a conduzione familiare senza lavoratori assunti, “lavoratori” deve far riferimento ai principali membri della famiglia che lavorano nell’azienda.
Eccezione: per le valutazioni non annunciate, il presente P&amp;C dovrà essere considerato conforme.
</v>
      </c>
      <c r="M4" s="26" t="str">
        <f>IF(Checklist4810[[#This Row],[SSGUID]]="",IF(Checklist4810[[#This Row],[PIGUID]]="","",INDEX(PIs[[Column1]:[SS]],MATCH(Checklist4810[[#This Row],[PIGUID]],PIs[GUID],0),8)),"")</f>
        <v>Requisito Minore</v>
      </c>
      <c r="N4" s="43"/>
      <c r="O4" s="43"/>
      <c r="P4" s="43" t="str">
        <f>IF(Checklist4810[[#This Row],[ifna]]="NA","",IF(Checklist4810[[#This Row],[RelatedPQ]]=0,"",IF(Checklist4810[[#This Row],[RelatedPQ]]="","",IF((INDEX(_S2PQ_relational[],MATCH(Checklist4810[[#This Row],[PIGUID&amp;NO]],_S2PQ_relational[PIGUID &amp; "NO"],0),1))=Checklist4810[[#This Row],[PIGUID]],"Non applicabile",""))))</f>
        <v/>
      </c>
      <c r="Q4" s="26" t="str">
        <f>IF(Checklist4810[[#This Row],[N/A]]="Non applicabile",INDEX(_S2PQ[[Domande della fase 2]:[Justification]],MATCH(Checklist4810[[#This Row],[RelatedPQ]],_S2PQ[S2PQGUID],0),3),"")</f>
        <v/>
      </c>
      <c r="R4" s="41"/>
    </row>
    <row r="5" spans="1:18" ht="130.80000000000001" customHeight="1" x14ac:dyDescent="0.3">
      <c r="B5" s="30"/>
      <c r="C5" s="31"/>
      <c r="D5" s="19">
        <f>IF(Checklist4810[[#This Row],[SGUID]]="",IF(Checklist4810[[#This Row],[SSGUID]]="",0,1),1)</f>
        <v>0</v>
      </c>
      <c r="E5" s="31" t="s">
        <v>77</v>
      </c>
      <c r="F5" s="27" t="str">
        <f>_xlfn.IFNA(Checklist4810[[#This Row],[RelatedPQ]],"NA")</f>
        <v>NA</v>
      </c>
      <c r="G5" s="26" t="e">
        <f>IF(Checklist4810[[#This Row],[PIGUID]]="","",INDEX(_S2PQ_relational[#Data],MATCH(Checklist4810[[#This Row],[PIGUID&amp;NO]],_S2PQ_relational[PIGUID &amp; "NO"],0),2))</f>
        <v>#N/A</v>
      </c>
      <c r="H5" s="27" t="str">
        <f>Checklist4810[[#This Row],[PIGUID]]&amp;"NO"</f>
        <v>7yA7XRnr1WZ1iZgqnC9ZCFNO</v>
      </c>
      <c r="I5" s="27" t="b">
        <f>IF(Checklist4810[[#This Row],[PIGUID]]="","",INDEX(PIs[NA Exempt],MATCH(Checklist4810[[#This Row],[PIGUID]],PIs[GUID],0),1))</f>
        <v>0</v>
      </c>
      <c r="J5" s="26" t="str">
        <f>IF(Checklist4810[[#This Row],[SGUID]]="",IF(Checklist4810[[#This Row],[SSGUID]]="",IF(Checklist4810[[#This Row],[PIGUID]]="","",INDEX(PIs[[Column1]:[SS]],MATCH(Checklist4810[[#This Row],[PIGUID]],PIs[GUID],0),2)),INDEX(PIs[[Column1]:[SS]],MATCH(Checklist4810[[#This Row],[SSGUID]],PIs[SSGUID],0),18)),INDEX(PIs[[Column1]:[SS]],MATCH(Checklist4810[[#This Row],[SGUID]],PIs[SGUID],0),14))</f>
        <v>G2</v>
      </c>
      <c r="K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produttore presenta un registro per ciascun/tutti i lavoratori assunti e per quelli presenti il giorno della valutazione.</v>
      </c>
      <c r="L5" s="26" t="str">
        <f>IF(Checklist4810[[#This Row],[SGUID]]="",IF(Checklist4810[[#This Row],[SSGUID]]="",INDEX(PIs[[Column1]:[SS]],MATCH(Checklist4810[[#This Row],[PIGUID]],PIs[GUID],0),6),""),"")</f>
        <v>Il registro costituisce un semplice riferimento per il valutatore e non dovrà essere conservato. Al termine della valutazione, il valutatore restituirà il registro al produttore senza conservarne alcuna copia.
Il registro dovrà includere tutti i lavoratori dell'anno corrente (solare/stagionale) o come minimo quelli assunti dopo l'ultima valutazione. L'utilizzo di manodopera subappaltata, lavoro carcerario e/o manodopera familiare dovrà essere indicato chiaramente. Per le aziende agricole a conduzione familiare senza lavoratori assunti, “lavoratori” deve far riferimento ai principali membri della famiglia che lavorano nell’azienda.</v>
      </c>
      <c r="M5" s="26" t="str">
        <f>IF(Checklist4810[[#This Row],[SSGUID]]="",IF(Checklist4810[[#This Row],[PIGUID]]="","",INDEX(PIs[[Column1]:[SS]],MATCH(Checklist4810[[#This Row],[PIGUID]],PIs[GUID],0),8)),"")</f>
        <v>Requisito Minore</v>
      </c>
      <c r="N5" s="43"/>
      <c r="O5" s="43"/>
      <c r="P5" s="43" t="str">
        <f>IF(Checklist4810[[#This Row],[ifna]]="NA","",IF(Checklist4810[[#This Row],[RelatedPQ]]=0,"",IF(Checklist4810[[#This Row],[RelatedPQ]]="","",IF((INDEX(_S2PQ_relational[],MATCH(Checklist4810[[#This Row],[PIGUID&amp;NO]],_S2PQ_relational[PIGUID &amp; "NO"],0),1))=Checklist4810[[#This Row],[PIGUID]],"Non applicabile",""))))</f>
        <v/>
      </c>
      <c r="Q5" s="26" t="str">
        <f>IF(Checklist4810[[#This Row],[N/A]]="Non applicabile",INDEX(_S2PQ[[Domande della fase 2]:[Justification]],MATCH(Checklist4810[[#This Row],[RelatedPQ]],_S2PQ[S2PQGUID],0),3),"")</f>
        <v/>
      </c>
      <c r="R5" s="41"/>
    </row>
    <row r="6" spans="1:18" ht="102" x14ac:dyDescent="0.3">
      <c r="B6" s="30"/>
      <c r="C6" s="31"/>
      <c r="D6" s="19">
        <f>IF(Checklist4810[[#This Row],[SGUID]]="",IF(Checklist4810[[#This Row],[SSGUID]]="",0,1),1)</f>
        <v>0</v>
      </c>
      <c r="E6" s="31" t="s">
        <v>69</v>
      </c>
      <c r="F6" s="27" t="str">
        <f>_xlfn.IFNA(Checklist4810[[#This Row],[RelatedPQ]],"NA")</f>
        <v>NA</v>
      </c>
      <c r="G6" s="26" t="e">
        <f>IF(Checklist4810[[#This Row],[PIGUID]]="","",INDEX(_S2PQ_relational[#Data],MATCH(Checklist4810[[#This Row],[PIGUID&amp;NO]],_S2PQ_relational[PIGUID &amp; "NO"],0),2))</f>
        <v>#N/A</v>
      </c>
      <c r="H6" s="27" t="str">
        <f>Checklist4810[[#This Row],[PIGUID]]&amp;"NO"</f>
        <v>7lTZOj0V0Ao8cJAdaJGgd5NO</v>
      </c>
      <c r="I6" s="27" t="b">
        <f>IF(Checklist4810[[#This Row],[PIGUID]]="","",INDEX(PIs[NA Exempt],MATCH(Checklist4810[[#This Row],[PIGUID]],PIs[GUID],0),1))</f>
        <v>0</v>
      </c>
      <c r="J6" s="26" t="str">
        <f>IF(Checklist4810[[#This Row],[SGUID]]="",IF(Checklist4810[[#This Row],[SSGUID]]="",IF(Checklist4810[[#This Row],[PIGUID]]="","",INDEX(PIs[[Column1]:[SS]],MATCH(Checklist4810[[#This Row],[PIGUID]],PIs[GUID],0),2)),INDEX(PIs[[Column1]:[SS]],MATCH(Checklist4810[[#This Row],[SSGUID]],PIs[SSGUID],0),18)),INDEX(PIs[[Column1]:[SS]],MATCH(Checklist4810[[#This Row],[SGUID]],PIs[SGUID],0),14))</f>
        <v>G3</v>
      </c>
      <c r="K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Il produttore/gruppo di produttori completa almeno un'autovalutazione/una valutazione interna del modulo aggiuntivo GRASP all'anno. </v>
      </c>
      <c r="L6" s="26" t="str">
        <f>IF(Checklist4810[[#This Row],[SGUID]]="",IF(Checklist4810[[#This Row],[SSGUID]]="",INDEX(PIs[[Column1]:[SS]],MATCH(Checklist4810[[#This Row],[PIGUID]],PIs[GUID],0),6),""),"")</f>
        <v>Dovranno essere disponibili prove documentate relative allo svolgimento di un'autovalutazione/una valutazione interna del modulo aggiuntivo GRASP sotto la responsabilità del produttore/gruppo di produttori (l'autovalutazione o l'audit possono essere svolti da un soggetto diverso dal produttore). L'autovalutazione/valutazione interna del modulo aggiuntivo GRASP dovrà essere completata prima della valutazione esterna da parte dell'OdC e svolto nel periodo di massima presenza dei lavoratori in azienda, durante lo svolgimento di attività agricole. Per le aziende agricole a conduzione familiare senza lavoratori assunti, “lavoratori” deve far riferimento ai principali membri della famiglia che lavorano nell’azienda.</v>
      </c>
      <c r="M6" s="26" t="str">
        <f>IF(Checklist4810[[#This Row],[SSGUID]]="",IF(Checklist4810[[#This Row],[PIGUID]]="","",INDEX(PIs[[Column1]:[SS]],MATCH(Checklist4810[[#This Row],[PIGUID]],PIs[GUID],0),8)),"")</f>
        <v>Requisito Maggiore</v>
      </c>
      <c r="N6" s="43"/>
      <c r="O6" s="43"/>
      <c r="P6" s="43" t="str">
        <f>IF(Checklist4810[[#This Row],[ifna]]="NA","",IF(Checklist4810[[#This Row],[RelatedPQ]]=0,"",IF(Checklist4810[[#This Row],[RelatedPQ]]="","",IF((INDEX(_S2PQ_relational[],MATCH(Checklist4810[[#This Row],[PIGUID&amp;NO]],_S2PQ_relational[PIGUID &amp; "NO"],0),1))=Checklist4810[[#This Row],[PIGUID]],"Non applicabile",""))))</f>
        <v/>
      </c>
      <c r="Q6" s="26" t="str">
        <f>IF(Checklist4810[[#This Row],[N/A]]="Non applicabile",INDEX(_S2PQ[[Domande della fase 2]:[Justification]],MATCH(Checklist4810[[#This Row],[RelatedPQ]],_S2PQ[S2PQGUID],0),3),"")</f>
        <v/>
      </c>
      <c r="R6" s="41"/>
    </row>
    <row r="7" spans="1:18" ht="135.75" customHeight="1" x14ac:dyDescent="0.3">
      <c r="B7" s="30"/>
      <c r="C7" s="31"/>
      <c r="D7" s="19">
        <f>IF(Checklist4810[[#This Row],[SGUID]]="",IF(Checklist4810[[#This Row],[SSGUID]]="",0,1),1)</f>
        <v>0</v>
      </c>
      <c r="E7" s="31" t="s">
        <v>60</v>
      </c>
      <c r="F7" s="27" t="str">
        <f>_xlfn.IFNA(Checklist4810[[#This Row],[RelatedPQ]],"NA")</f>
        <v>NA</v>
      </c>
      <c r="G7" s="26" t="e">
        <f>IF(Checklist4810[[#This Row],[PIGUID]]="","",INDEX(_S2PQ_relational[#Data],MATCH(Checklist4810[[#This Row],[PIGUID&amp;NO]],_S2PQ_relational[PIGUID &amp; "NO"],0),2))</f>
        <v>#N/A</v>
      </c>
      <c r="H7" s="27" t="str">
        <f>Checklist4810[[#This Row],[PIGUID]]&amp;"NO"</f>
        <v>1o4ipagm2j86vbWnQ1M7GcNO</v>
      </c>
      <c r="I7" s="27" t="b">
        <f>IF(Checklist4810[[#This Row],[PIGUID]]="","",INDEX(PIs[NA Exempt],MATCH(Checklist4810[[#This Row],[PIGUID]],PIs[GUID],0),1))</f>
        <v>0</v>
      </c>
      <c r="J7" s="26" t="str">
        <f>IF(Checklist4810[[#This Row],[SGUID]]="",IF(Checklist4810[[#This Row],[SSGUID]]="",IF(Checklist4810[[#This Row],[PIGUID]]="","",INDEX(PIs[[Column1]:[SS]],MATCH(Checklist4810[[#This Row],[PIGUID]],PIs[GUID],0),2)),INDEX(PIs[[Column1]:[SS]],MATCH(Checklist4810[[#This Row],[SSGUID]],PIs[SSGUID],0),18)),INDEX(PIs[[Column1]:[SS]],MATCH(Checklist4810[[#This Row],[SGUID]],PIs[SGUID],0),14))</f>
        <v>G4</v>
      </c>
      <c r="K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Sono state implementate azioni correttive efficaci per risolvere tutte le inadempienze dei Requisiti Maggiori e almeno una percentuale delle inadempienze dei Requisiti Minori rilevati durante l'autovalutazione/la valutazione interna del modulo aggiuntivo GRASP. </v>
      </c>
      <c r="L7" s="26" t="str">
        <f>IF(Checklist4810[[#This Row],[SGUID]]="",IF(Checklist4810[[#This Row],[SSGUID]]="",INDEX(PIs[[Column1]:[SS]],MATCH(Checklist4810[[#This Row],[PIGUID]],PIs[GUID],0),6),""),"")</f>
        <v>Prima o all'inizio della valutazione, sarà necessario documentare tutte le azioni correttive.
Il valutatore dovrà includere i commenti nel rapporto di valutazione laddove riscontri incongruenze tra la valutazione corrente e l'autovalutazione/la valutazione interna del modulo aggiuntivo GRASP.</v>
      </c>
      <c r="M7" s="26" t="str">
        <f>IF(Checklist4810[[#This Row],[SSGUID]]="",IF(Checklist4810[[#This Row],[PIGUID]]="","",INDEX(PIs[[Column1]:[SS]],MATCH(Checklist4810[[#This Row],[PIGUID]],PIs[GUID],0),8)),"")</f>
        <v>Requisito Minore</v>
      </c>
      <c r="N7" s="43"/>
      <c r="O7" s="43"/>
      <c r="P7" s="43" t="str">
        <f>IF(Checklist4810[[#This Row],[ifna]]="NA","",IF(Checklist4810[[#This Row],[RelatedPQ]]=0,"",IF(Checklist4810[[#This Row],[RelatedPQ]]="","",IF((INDEX(_S2PQ_relational[],MATCH(Checklist4810[[#This Row],[PIGUID&amp;NO]],_S2PQ_relational[PIGUID &amp; "NO"],0),1))=Checklist4810[[#This Row],[PIGUID]],"Non applicabile",""))))</f>
        <v/>
      </c>
      <c r="Q7" s="26" t="str">
        <f>IF(Checklist4810[[#This Row],[N/A]]="Non applicabile",INDEX(_S2PQ[[Domande della fase 2]:[Justification]],MATCH(Checklist4810[[#This Row],[RelatedPQ]],_S2PQ[S2PQGUID],0),3),"")</f>
        <v/>
      </c>
      <c r="R7" s="41"/>
    </row>
    <row r="8" spans="1:18" ht="51" x14ac:dyDescent="0.3">
      <c r="B8" s="30" t="s">
        <v>589</v>
      </c>
      <c r="C8" s="31"/>
      <c r="D8" s="19">
        <f>IF(Checklist4810[[#This Row],[SGUID]]="",IF(Checklist4810[[#This Row],[SSGUID]]="",0,1),1)</f>
        <v>1</v>
      </c>
      <c r="E8" s="31"/>
      <c r="F8" s="27" t="str">
        <f>_xlfn.IFNA(Checklist4810[[#This Row],[RelatedPQ]],"NA")</f>
        <v/>
      </c>
      <c r="G8" s="26" t="str">
        <f>IF(Checklist4810[[#This Row],[PIGUID]]="","",INDEX(_S2PQ_relational[#Data],MATCH(Checklist4810[[#This Row],[PIGUID&amp;NO]],_S2PQ_relational[PIGUID &amp; "NO"],0),2))</f>
        <v/>
      </c>
      <c r="H8" s="27" t="str">
        <f>Checklist4810[[#This Row],[PIGUID]]&amp;"NO"</f>
        <v>NO</v>
      </c>
      <c r="I8" s="27" t="str">
        <f>IF(Checklist4810[[#This Row],[PIGUID]]="","",INDEX(PIs[NA Exempt],MATCH(Checklist4810[[#This Row],[PIGUID]],PIs[GUID],0),1))</f>
        <v/>
      </c>
      <c r="J8" s="26" t="str">
        <f>IF(Checklist4810[[#This Row],[SGUID]]="",IF(Checklist4810[[#This Row],[SSGUID]]="",IF(Checklist4810[[#This Row],[PIGUID]]="","",INDEX(PIs[[Column1]:[SS]],MATCH(Checklist4810[[#This Row],[PIGUID]],PIs[GUID],0),2)),INDEX(PIs[[Column1]:[SS]],MATCH(Checklist4810[[#This Row],[SSGUID]],PIs[SSGUID],0),18)),INDEX(PIs[[Column1]:[SS]],MATCH(Checklist4810[[#This Row],[SGUID]],PIs[SGUID],0),14))</f>
        <v>DIRITTO DI ASSOCIAZIONE E RAPPRESENTANZA</v>
      </c>
      <c r="K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 s="26" t="str">
        <f>IF(Checklist4810[[#This Row],[SGUID]]="",IF(Checklist4810[[#This Row],[SSGUID]]="",INDEX(PIs[[Column1]:[SS]],MATCH(Checklist4810[[#This Row],[PIGUID]],PIs[GUID],0),6),""),"")</f>
        <v/>
      </c>
      <c r="M8" s="26" t="str">
        <f>IF(Checklist4810[[#This Row],[SSGUID]]="",IF(Checklist4810[[#This Row],[PIGUID]]="","",INDEX(PIs[[Column1]:[SS]],MATCH(Checklist4810[[#This Row],[PIGUID]],PIs[GUID],0),8)),"")</f>
        <v/>
      </c>
      <c r="N8" s="43"/>
      <c r="O8" s="43"/>
      <c r="P8" s="43" t="str">
        <f>IF(Checklist4810[[#This Row],[ifna]]="NA","",IF(Checklist4810[[#This Row],[RelatedPQ]]=0,"",IF(Checklist4810[[#This Row],[RelatedPQ]]="","",IF((INDEX(_S2PQ_relational[],MATCH(Checklist4810[[#This Row],[PIGUID&amp;NO]],_S2PQ_relational[PIGUID &amp; "NO"],0),1))=Checklist4810[[#This Row],[PIGUID]],"Non applicabile",""))))</f>
        <v/>
      </c>
      <c r="Q8" s="26" t="str">
        <f>IF(Checklist4810[[#This Row],[N/A]]="Non applicabile",INDEX(_S2PQ[[Domande della fase 2]:[Justification]],MATCH(Checklist4810[[#This Row],[RelatedPQ]],_S2PQ[S2PQGUID],0),3),"")</f>
        <v/>
      </c>
      <c r="R8" s="41"/>
    </row>
    <row r="9" spans="1:18" ht="30.6" hidden="1" x14ac:dyDescent="0.3">
      <c r="B9" s="30"/>
      <c r="C9" s="31" t="s">
        <v>52</v>
      </c>
      <c r="D9" s="19">
        <f>IF(Checklist4810[[#This Row],[SGUID]]="",IF(Checklist4810[[#This Row],[SSGUID]]="",0,1),1)</f>
        <v>1</v>
      </c>
      <c r="E9" s="31"/>
      <c r="F9" s="27" t="str">
        <f>_xlfn.IFNA(Checklist4810[[#This Row],[RelatedPQ]],"NA")</f>
        <v/>
      </c>
      <c r="G9" s="26" t="str">
        <f>IF(Checklist4810[[#This Row],[PIGUID]]="","",INDEX(_S2PQ_relational[#Data],MATCH(Checklist4810[[#This Row],[PIGUID&amp;NO]],_S2PQ_relational[PIGUID &amp; "NO"],0),2))</f>
        <v/>
      </c>
      <c r="H9" s="27" t="str">
        <f>Checklist4810[[#This Row],[PIGUID]]&amp;"NO"</f>
        <v>NO</v>
      </c>
      <c r="I9" s="27" t="str">
        <f>IF(Checklist4810[[#This Row],[PIGUID]]="","",INDEX(PIs[NA Exempt],MATCH(Checklist4810[[#This Row],[PIGUID]],PIs[GUID],0),1))</f>
        <v/>
      </c>
      <c r="J9"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 s="26" t="str">
        <f>IF(Checklist4810[[#This Row],[SGUID]]="",IF(Checklist4810[[#This Row],[SSGUID]]="",INDEX(PIs[[Column1]:[SS]],MATCH(Checklist4810[[#This Row],[PIGUID]],PIs[GUID],0),6),""),"")</f>
        <v/>
      </c>
      <c r="M9" s="26" t="str">
        <f>IF(Checklist4810[[#This Row],[SSGUID]]="",IF(Checklist4810[[#This Row],[PIGUID]]="","",INDEX(PIs[[Column1]:[SS]],MATCH(Checklist4810[[#This Row],[PIGUID]],PIs[GUID],0),8)),"")</f>
        <v/>
      </c>
      <c r="N9" s="43"/>
      <c r="O9" s="43"/>
      <c r="P9" s="43" t="str">
        <f>IF(Checklist4810[[#This Row],[ifna]]="NA","",IF(Checklist4810[[#This Row],[RelatedPQ]]=0,"",IF(Checklist4810[[#This Row],[RelatedPQ]]="","",IF((INDEX(_S2PQ_relational[],MATCH(Checklist4810[[#This Row],[PIGUID&amp;NO]],_S2PQ_relational[PIGUID &amp; "NO"],0),1))=Checklist4810[[#This Row],[PIGUID]],"Non applicabile",""))))</f>
        <v/>
      </c>
      <c r="Q9" s="26" t="str">
        <f>IF(Checklist4810[[#This Row],[N/A]]="Non applicabile",INDEX(_S2PQ[[Domande della fase 2]:[Justification]],MATCH(Checklist4810[[#This Row],[RelatedPQ]],_S2PQ[S2PQGUID],0),3),"")</f>
        <v/>
      </c>
      <c r="R9" s="41"/>
    </row>
    <row r="10" spans="1:18" ht="163.80000000000001" customHeight="1" x14ac:dyDescent="0.3">
      <c r="B10" s="30"/>
      <c r="C10" s="31"/>
      <c r="D10" s="19">
        <f>IF(Checklist4810[[#This Row],[SGUID]]="",IF(Checklist4810[[#This Row],[SSGUID]]="",0,1),1)</f>
        <v>0</v>
      </c>
      <c r="E10" s="31" t="s">
        <v>604</v>
      </c>
      <c r="F10" s="27" t="str">
        <f>_xlfn.IFNA(Checklist4810[[#This Row],[RelatedPQ]],"NA")</f>
        <v>NA</v>
      </c>
      <c r="G10" s="26" t="e">
        <f>IF(Checklist4810[[#This Row],[PIGUID]]="","",INDEX(_S2PQ_relational[#Data],MATCH(Checklist4810[[#This Row],[PIGUID&amp;NO]],_S2PQ_relational[PIGUID &amp; "NO"],0),2))</f>
        <v>#N/A</v>
      </c>
      <c r="H10" s="27" t="str">
        <f>Checklist4810[[#This Row],[PIGUID]]&amp;"NO"</f>
        <v>3euBNRpF4vyZ0UqqOwFwc1NO</v>
      </c>
      <c r="I10" s="27" t="b">
        <f>IF(Checklist4810[[#This Row],[PIGUID]]="","",INDEX(PIs[NA Exempt],MATCH(Checklist4810[[#This Row],[PIGUID]],PIs[GUID],0),1))</f>
        <v>0</v>
      </c>
      <c r="J1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01.01</v>
      </c>
      <c r="K1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produttore rispetta il diritto dei lavoratori di aderire e/o formare sindacati o altre organizzazioni dei lavoratori di loro scelta (oltre al diritto di rinunciare all'adesione/formazione di tali organizzazioni) in conformità con i requisiti normativi nazionali applicabili.</v>
      </c>
      <c r="L10" s="26" t="str">
        <f>IF(Checklist4810[[#This Row],[SGUID]]="",IF(Checklist4810[[#This Row],[SSGUID]]="",INDEX(PIs[[Column1]:[SS]],MATCH(Checklist4810[[#This Row],[PIGUID]],PIs[GUID],0),6),""),"")</f>
        <v>Questo requisito dovrà includere la manodopera subappaltata durante la permanenza della stessa nell'azienda agricola.
Il valutatore dovrà ricevere informazioni relative al tipo di organizzazioni dei lavoratori riconosciute nel Paese e ai requisiti di legge applicabili.</v>
      </c>
      <c r="M10" s="26" t="str">
        <f>IF(Checklist4810[[#This Row],[SSGUID]]="",IF(Checklist4810[[#This Row],[PIGUID]]="","",INDEX(PIs[[Column1]:[SS]],MATCH(Checklist4810[[#This Row],[PIGUID]],PIs[GUID],0),8)),"")</f>
        <v>Requisito Maggiore</v>
      </c>
      <c r="N10" s="43"/>
      <c r="O10" s="43"/>
      <c r="P10" s="43" t="str">
        <f>IF(Checklist4810[[#This Row],[ifna]]="NA","",IF(Checklist4810[[#This Row],[RelatedPQ]]=0,"",IF(Checklist4810[[#This Row],[RelatedPQ]]="","",IF((INDEX(_S2PQ_relational[],MATCH(Checklist4810[[#This Row],[PIGUID&amp;NO]],_S2PQ_relational[PIGUID &amp; "NO"],0),1))=Checklist4810[[#This Row],[PIGUID]],"Non applicabile",""))))</f>
        <v/>
      </c>
      <c r="Q10" s="26" t="str">
        <f>IF(Checklist4810[[#This Row],[N/A]]="Non applicabile",INDEX(_S2PQ[[Domande della fase 2]:[Justification]],MATCH(Checklist4810[[#This Row],[RelatedPQ]],_S2PQ[S2PQGUID],0),3),"")</f>
        <v/>
      </c>
      <c r="R10" s="41"/>
    </row>
    <row r="11" spans="1:18" ht="151.19999999999999" customHeight="1" x14ac:dyDescent="0.3">
      <c r="B11" s="30"/>
      <c r="C11" s="31"/>
      <c r="D11" s="19">
        <f>IF(Checklist4810[[#This Row],[SGUID]]="",IF(Checklist4810[[#This Row],[SSGUID]]="",0,1),1)</f>
        <v>0</v>
      </c>
      <c r="E11" s="31" t="s">
        <v>598</v>
      </c>
      <c r="F11" s="27" t="str">
        <f>_xlfn.IFNA(Checklist4810[[#This Row],[RelatedPQ]],"NA")</f>
        <v>NA</v>
      </c>
      <c r="G11" s="26" t="e">
        <f>IF(Checklist4810[[#This Row],[PIGUID]]="","",INDEX(_S2PQ_relational[#Data],MATCH(Checklist4810[[#This Row],[PIGUID&amp;NO]],_S2PQ_relational[PIGUID &amp; "NO"],0),2))</f>
        <v>#N/A</v>
      </c>
      <c r="H11" s="27" t="str">
        <f>Checklist4810[[#This Row],[PIGUID]]&amp;"NO"</f>
        <v>3uaA6l6inUWdqT3f4hmHAENO</v>
      </c>
      <c r="I11" s="27" t="b">
        <f>IF(Checklist4810[[#This Row],[PIGUID]]="","",INDEX(PIs[NA Exempt],MATCH(Checklist4810[[#This Row],[PIGUID]],PIs[GUID],0),1))</f>
        <v>0</v>
      </c>
      <c r="J1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01.02</v>
      </c>
      <c r="K1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Se il diritto alla libertà di associazione e negoziazione collettiva non è previsto nella legislazione locale, è limitato o negato, il produttore consente forme alternative di rappresentanza e negoziazione indipendente dei lavoratori, che esula dal controllo del datore di lavoro.</v>
      </c>
      <c r="L11" s="26" t="str">
        <f>IF(Checklist4810[[#This Row],[SGUID]]="",IF(Checklist4810[[#This Row],[SSGUID]]="",INDEX(PIs[[Column1]:[SS]],MATCH(Checklist4810[[#This Row],[PIGUID]],PIs[GUID],0),6),""),"")</f>
        <v xml:space="preserve">Questo requisito dovrà includere la manodopera subappaltata durante la permanenza della stessa nell'azienda agricola.
</v>
      </c>
      <c r="M11" s="26" t="str">
        <f>IF(Checklist4810[[#This Row],[SSGUID]]="",IF(Checklist4810[[#This Row],[PIGUID]]="","",INDEX(PIs[[Column1]:[SS]],MATCH(Checklist4810[[#This Row],[PIGUID]],PIs[GUID],0),8)),"")</f>
        <v>Requisito Minore</v>
      </c>
      <c r="N11" s="43"/>
      <c r="O11" s="43"/>
      <c r="P11" s="43" t="str">
        <f>IF(Checklist4810[[#This Row],[ifna]]="NA","",IF(Checklist4810[[#This Row],[RelatedPQ]]=0,"",IF(Checklist4810[[#This Row],[RelatedPQ]]="","",IF((INDEX(_S2PQ_relational[],MATCH(Checklist4810[[#This Row],[PIGUID&amp;NO]],_S2PQ_relational[PIGUID &amp; "NO"],0),1))=Checklist4810[[#This Row],[PIGUID]],"Non applicabile",""))))</f>
        <v/>
      </c>
      <c r="Q11" s="26" t="str">
        <f>IF(Checklist4810[[#This Row],[N/A]]="Non applicabile",INDEX(_S2PQ[[Domande della fase 2]:[Justification]],MATCH(Checklist4810[[#This Row],[RelatedPQ]],_S2PQ[S2PQGUID],0),3),"")</f>
        <v/>
      </c>
      <c r="R11" s="41"/>
    </row>
    <row r="12" spans="1:18" ht="148.19999999999999" customHeight="1" x14ac:dyDescent="0.3">
      <c r="B12" s="30"/>
      <c r="C12" s="31"/>
      <c r="D12" s="19">
        <f>IF(Checklist4810[[#This Row],[SGUID]]="",IF(Checklist4810[[#This Row],[SSGUID]]="",0,1),1)</f>
        <v>0</v>
      </c>
      <c r="E12" s="31" t="s">
        <v>591</v>
      </c>
      <c r="F12" s="27" t="str">
        <f>_xlfn.IFNA(Checklist4810[[#This Row],[RelatedPQ]],"NA")</f>
        <v>NA</v>
      </c>
      <c r="G12" s="26" t="e">
        <f>IF(Checklist4810[[#This Row],[PIGUID]]="","",INDEX(_S2PQ_relational[#Data],MATCH(Checklist4810[[#This Row],[PIGUID&amp;NO]],_S2PQ_relational[PIGUID &amp; "NO"],0),2))</f>
        <v>#N/A</v>
      </c>
      <c r="H12" s="27" t="str">
        <f>Checklist4810[[#This Row],[PIGUID]]&amp;"NO"</f>
        <v>7kVX5cvtYPun0ts8TLlcrdNO</v>
      </c>
      <c r="I12" s="27" t="b">
        <f>IF(Checklist4810[[#This Row],[PIGUID]]="","",INDEX(PIs[NA Exempt],MATCH(Checklist4810[[#This Row],[PIGUID]],PIs[GUID],0),1))</f>
        <v>0</v>
      </c>
      <c r="J1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01.03</v>
      </c>
      <c r="K1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produttore non discrimina e non penalizza in altro modo la rappresentanza dei lavoratori, i membri dei sindacati o le altre organizzazioni dei lavoratori a causa della loro appartenenza o affiliazione alle organizzazioni dei lavoratori legalmente registrate.</v>
      </c>
      <c r="L12" s="26" t="str">
        <f>IF(Checklist4810[[#This Row],[SGUID]]="",IF(Checklist4810[[#This Row],[SSGUID]]="",INDEX(PIs[[Column1]:[SS]],MATCH(Checklist4810[[#This Row],[PIGUID]],PIs[GUID],0),6),""),"")</f>
        <v xml:space="preserve">Questo requisito dovrà includere la manodopera subappaltata durante la permanenza della stessa nell'azienda agricola.
Il valutatore dovrà essere a conoscenza delle organizzazioni dei lavoratori disponibili localmente. 
</v>
      </c>
      <c r="M12" s="26" t="str">
        <f>IF(Checklist4810[[#This Row],[SSGUID]]="",IF(Checklist4810[[#This Row],[PIGUID]]="","",INDEX(PIs[[Column1]:[SS]],MATCH(Checklist4810[[#This Row],[PIGUID]],PIs[GUID],0),8)),"")</f>
        <v>Requisito Maggiore</v>
      </c>
      <c r="N12" s="43"/>
      <c r="O12" s="43"/>
      <c r="P12" s="43" t="str">
        <f>IF(Checklist4810[[#This Row],[ifna]]="NA","",IF(Checklist4810[[#This Row],[RelatedPQ]]=0,"",IF(Checklist4810[[#This Row],[RelatedPQ]]="","",IF((INDEX(_S2PQ_relational[],MATCH(Checklist4810[[#This Row],[PIGUID&amp;NO]],_S2PQ_relational[PIGUID &amp; "NO"],0),1))=Checklist4810[[#This Row],[PIGUID]],"Non applicabile",""))))</f>
        <v/>
      </c>
      <c r="Q12" s="26" t="str">
        <f>IF(Checklist4810[[#This Row],[N/A]]="Non applicabile",INDEX(_S2PQ[[Domande della fase 2]:[Justification]],MATCH(Checklist4810[[#This Row],[RelatedPQ]],_S2PQ[S2PQGUID],0),3),"")</f>
        <v/>
      </c>
      <c r="R12" s="41"/>
    </row>
    <row r="13" spans="1:18" ht="149.4" customHeight="1" x14ac:dyDescent="0.3">
      <c r="B13" s="30"/>
      <c r="C13" s="31"/>
      <c r="D13" s="19">
        <f>IF(Checklist4810[[#This Row],[SGUID]]="",IF(Checklist4810[[#This Row],[SSGUID]]="",0,1),1)</f>
        <v>0</v>
      </c>
      <c r="E13" s="31" t="s">
        <v>590</v>
      </c>
      <c r="F13" s="27" t="str">
        <f>_xlfn.IFNA(Checklist4810[[#This Row],[RelatedPQ]],"NA")</f>
        <v>NA</v>
      </c>
      <c r="G13" s="26" t="e">
        <f>IF(Checklist4810[[#This Row],[PIGUID]]="","",INDEX(_S2PQ_relational[#Data],MATCH(Checklist4810[[#This Row],[PIGUID&amp;NO]],_S2PQ_relational[PIGUID &amp; "NO"],0),2))</f>
        <v>#N/A</v>
      </c>
      <c r="H13" s="27" t="str">
        <f>Checklist4810[[#This Row],[PIGUID]]&amp;"NO"</f>
        <v>3dOIqQzX8pCbXnijvWhzusNO</v>
      </c>
      <c r="I13" s="27" t="b">
        <f>IF(Checklist4810[[#This Row],[PIGUID]]="","",INDEX(PIs[NA Exempt],MATCH(Checklist4810[[#This Row],[PIGUID]],PIs[GUID],0),1))</f>
        <v>0</v>
      </c>
      <c r="J1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01.04</v>
      </c>
      <c r="K1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produttore consente l'accesso al luogo di lavoro a tutte le rappresentanze dei lavoratori regolarmente registrate e riconosciute dalla legge locale, al fine di svolgere le loro funzioni rappresentative in conformità con i requisiti normativi nazionali applicabili.</v>
      </c>
      <c r="L13" s="26" t="str">
        <f>IF(Checklist4810[[#This Row],[SGUID]]="",IF(Checklist4810[[#This Row],[SSGUID]]="",INDEX(PIs[[Column1]:[SS]],MATCH(Checklist4810[[#This Row],[PIGUID]],PIs[GUID],0),6),""),"")</f>
        <v xml:space="preserve">Questo requisito dovrà includere la manodopera subappaltata durante la permanenza della stessa nell'azienda agricola.
</v>
      </c>
      <c r="M13" s="26" t="str">
        <f>IF(Checklist4810[[#This Row],[SSGUID]]="",IF(Checklist4810[[#This Row],[PIGUID]]="","",INDEX(PIs[[Column1]:[SS]],MATCH(Checklist4810[[#This Row],[PIGUID]],PIs[GUID],0),8)),"")</f>
        <v>Requisito Maggiore</v>
      </c>
      <c r="N13" s="43"/>
      <c r="O13" s="43"/>
      <c r="P13" s="43" t="str">
        <f>IF(Checklist4810[[#This Row],[ifna]]="NA","",IF(Checklist4810[[#This Row],[RelatedPQ]]=0,"",IF(Checklist4810[[#This Row],[RelatedPQ]]="","",IF((INDEX(_S2PQ_relational[],MATCH(Checklist4810[[#This Row],[PIGUID&amp;NO]],_S2PQ_relational[PIGUID &amp; "NO"],0),1))=Checklist4810[[#This Row],[PIGUID]],"Non applicabile",""))))</f>
        <v/>
      </c>
      <c r="Q13" s="26" t="str">
        <f>IF(Checklist4810[[#This Row],[N/A]]="Non applicabile",INDEX(_S2PQ[[Domande della fase 2]:[Justification]],MATCH(Checklist4810[[#This Row],[RelatedPQ]],_S2PQ[S2PQGUID],0),3),"")</f>
        <v/>
      </c>
      <c r="R13" s="41"/>
    </row>
    <row r="14" spans="1:18" ht="51" x14ac:dyDescent="0.3">
      <c r="B14" s="30" t="s">
        <v>376</v>
      </c>
      <c r="C14" s="31"/>
      <c r="D14" s="19">
        <f>IF(Checklist4810[[#This Row],[SGUID]]="",IF(Checklist4810[[#This Row],[SSGUID]]="",0,1),1)</f>
        <v>1</v>
      </c>
      <c r="E14" s="31"/>
      <c r="F14" s="27" t="str">
        <f>_xlfn.IFNA(Checklist4810[[#This Row],[RelatedPQ]],"NA")</f>
        <v/>
      </c>
      <c r="G14" s="26" t="str">
        <f>IF(Checklist4810[[#This Row],[PIGUID]]="","",INDEX(_S2PQ_relational[#Data],MATCH(Checklist4810[[#This Row],[PIGUID&amp;NO]],_S2PQ_relational[PIGUID &amp; "NO"],0),2))</f>
        <v/>
      </c>
      <c r="H14" s="27" t="str">
        <f>Checklist4810[[#This Row],[PIGUID]]&amp;"NO"</f>
        <v>NO</v>
      </c>
      <c r="I14" s="27" t="str">
        <f>IF(Checklist4810[[#This Row],[PIGUID]]="","",INDEX(PIs[NA Exempt],MATCH(Checklist4810[[#This Row],[PIGUID]],PIs[GUID],0),1))</f>
        <v/>
      </c>
      <c r="J14" s="26" t="str">
        <f>IF(Checklist4810[[#This Row],[SGUID]]="",IF(Checklist4810[[#This Row],[SSGUID]]="",IF(Checklist4810[[#This Row],[PIGUID]]="","",INDEX(PIs[[Column1]:[SS]],MATCH(Checklist4810[[#This Row],[PIGUID]],PIs[GUID],0),2)),INDEX(PIs[[Column1]:[SS]],MATCH(Checklist4810[[#This Row],[SSGUID]],PIs[SSGUID],0),18)),INDEX(PIs[[Column1]:[SS]],MATCH(Checklist4810[[#This Row],[SGUID]],PIs[SGUID],0),14))</f>
        <v>RAPPRESENTANZA DEI LAVORATORI SECONDO GRASP</v>
      </c>
      <c r="K1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14" s="26" t="str">
        <f>IF(Checklist4810[[#This Row],[SGUID]]="",IF(Checklist4810[[#This Row],[SSGUID]]="",INDEX(PIs[[Column1]:[SS]],MATCH(Checklist4810[[#This Row],[PIGUID]],PIs[GUID],0),6),""),"")</f>
        <v/>
      </c>
      <c r="M14" s="26" t="str">
        <f>IF(Checklist4810[[#This Row],[SSGUID]]="",IF(Checklist4810[[#This Row],[PIGUID]]="","",INDEX(PIs[[Column1]:[SS]],MATCH(Checklist4810[[#This Row],[PIGUID]],PIs[GUID],0),8)),"")</f>
        <v/>
      </c>
      <c r="N14" s="43"/>
      <c r="O14" s="43"/>
      <c r="P14" s="43" t="str">
        <f>IF(Checklist4810[[#This Row],[ifna]]="NA","",IF(Checklist4810[[#This Row],[RelatedPQ]]=0,"",IF(Checklist4810[[#This Row],[RelatedPQ]]="","",IF((INDEX(_S2PQ_relational[],MATCH(Checklist4810[[#This Row],[PIGUID&amp;NO]],_S2PQ_relational[PIGUID &amp; "NO"],0),1))=Checklist4810[[#This Row],[PIGUID]],"Non applicabile",""))))</f>
        <v/>
      </c>
      <c r="Q14" s="26" t="str">
        <f>IF(Checklist4810[[#This Row],[N/A]]="Non applicabile",INDEX(_S2PQ[[Domande della fase 2]:[Justification]],MATCH(Checklist4810[[#This Row],[RelatedPQ]],_S2PQ[S2PQGUID],0),3),"")</f>
        <v/>
      </c>
      <c r="R14" s="41"/>
    </row>
    <row r="15" spans="1:18" ht="30.6" hidden="1" x14ac:dyDescent="0.3">
      <c r="B15" s="30"/>
      <c r="C15" s="31" t="s">
        <v>52</v>
      </c>
      <c r="D15" s="19">
        <f>IF(Checklist4810[[#This Row],[SGUID]]="",IF(Checklist4810[[#This Row],[SSGUID]]="",0,1),1)</f>
        <v>1</v>
      </c>
      <c r="E15" s="31"/>
      <c r="F15" s="27" t="str">
        <f>_xlfn.IFNA(Checklist4810[[#This Row],[RelatedPQ]],"NA")</f>
        <v/>
      </c>
      <c r="G15" s="26" t="str">
        <f>IF(Checklist4810[[#This Row],[PIGUID]]="","",INDEX(_S2PQ_relational[#Data],MATCH(Checklist4810[[#This Row],[PIGUID&amp;NO]],_S2PQ_relational[PIGUID &amp; "NO"],0),2))</f>
        <v/>
      </c>
      <c r="H15" s="27" t="str">
        <f>Checklist4810[[#This Row],[PIGUID]]&amp;"NO"</f>
        <v>NO</v>
      </c>
      <c r="I15" s="27" t="str">
        <f>IF(Checklist4810[[#This Row],[PIGUID]]="","",INDEX(PIs[NA Exempt],MATCH(Checklist4810[[#This Row],[PIGUID]],PIs[GUID],0),1))</f>
        <v/>
      </c>
      <c r="J15"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1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15" s="26" t="str">
        <f>IF(Checklist4810[[#This Row],[SGUID]]="",IF(Checklist4810[[#This Row],[SSGUID]]="",INDEX(PIs[[Column1]:[SS]],MATCH(Checklist4810[[#This Row],[PIGUID]],PIs[GUID],0),6),""),"")</f>
        <v/>
      </c>
      <c r="M15" s="26" t="str">
        <f>IF(Checklist4810[[#This Row],[SSGUID]]="",IF(Checklist4810[[#This Row],[PIGUID]]="","",INDEX(PIs[[Column1]:[SS]],MATCH(Checklist4810[[#This Row],[PIGUID]],PIs[GUID],0),8)),"")</f>
        <v/>
      </c>
      <c r="N15" s="43"/>
      <c r="O15" s="43"/>
      <c r="P15" s="43" t="str">
        <f>IF(Checklist4810[[#This Row],[ifna]]="NA","",IF(Checklist4810[[#This Row],[RelatedPQ]]=0,"",IF(Checklist4810[[#This Row],[RelatedPQ]]="","",IF((INDEX(_S2PQ_relational[],MATCH(Checklist4810[[#This Row],[PIGUID&amp;NO]],_S2PQ_relational[PIGUID &amp; "NO"],0),1))=Checklist4810[[#This Row],[PIGUID]],"Non applicabile",""))))</f>
        <v/>
      </c>
      <c r="Q15" s="26" t="str">
        <f>IF(Checklist4810[[#This Row],[N/A]]="Non applicabile",INDEX(_S2PQ[[Domande della fase 2]:[Justification]],MATCH(Checklist4810[[#This Row],[RelatedPQ]],_S2PQ[S2PQGUID],0),3),"")</f>
        <v/>
      </c>
      <c r="R15" s="41"/>
    </row>
    <row r="16" spans="1:18" ht="299.39999999999998" customHeight="1" x14ac:dyDescent="0.3">
      <c r="B16" s="30"/>
      <c r="C16" s="31"/>
      <c r="D16" s="19">
        <f>IF(Checklist4810[[#This Row],[SGUID]]="",IF(Checklist4810[[#This Row],[SSGUID]]="",0,1),1)</f>
        <v>0</v>
      </c>
      <c r="E16" s="31" t="s">
        <v>401</v>
      </c>
      <c r="F16" s="27" t="str">
        <f>_xlfn.IFNA(Checklist4810[[#This Row],[RelatedPQ]],"NA")</f>
        <v>NA</v>
      </c>
      <c r="G16" s="26" t="e">
        <f>IF(Checklist4810[[#This Row],[PIGUID]]="","",INDEX(_S2PQ_relational[#Data],MATCH(Checklist4810[[#This Row],[PIGUID&amp;NO]],_S2PQ_relational[PIGUID &amp; "NO"],0),2))</f>
        <v>#N/A</v>
      </c>
      <c r="H16" s="27" t="str">
        <f>Checklist4810[[#This Row],[PIGUID]]&amp;"NO"</f>
        <v>6rtaRMxnDqpmX3MNNT0YX4NO</v>
      </c>
      <c r="I16" s="27" t="b">
        <f>IF(Checklist4810[[#This Row],[PIGUID]]="","",INDEX(PIs[NA Exempt],MATCH(Checklist4810[[#This Row],[PIGUID]],PIs[GUID],0),1))</f>
        <v>0</v>
      </c>
      <c r="J1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02.01</v>
      </c>
      <c r="K1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 lavoratori correnti hanno scelto in maniera adeguata la propria rappresentanza che li aiuti a valutare, comunicare e monitorare i propri interessi nei confronti del produttore.</v>
      </c>
      <c r="L16" s="26" t="str">
        <f>IF(Checklist4810[[#This Row],[SGUID]]="",IF(Checklist4810[[#This Row],[SSGUID]]="",INDEX(PIs[[Column1]:[SS]],MATCH(Checklist4810[[#This Row],[PIGUID]],PIs[GUID],0),6),""),"")</f>
        <v>Tipi di decisioni possibili:
1\. Utilizzare la stessa forma di rappresentanza del ciclo di produzione precedente
2\. Utilizzare i rappresentanti di un'organizzazione sindacale che tuteli lavoratori, consigli dei lavoratori o organizzazioni collettive (se possibile dal punto di vista legale)
3\. Utilizzare una nuova forma di rappresentanza
4\. Scegliere di non avere una rappresentanza collettiva
La rappresentanza può essere formata da:
\- Un individuo o un gruppo di individui
\- Un rappresentante di un’organizzazione sindacale collettiva legalmente attiva presso l’azienda agricola: un rappresentante sindacale, un delegato, consigli del lavoro, o qualsiasi altra forma operante legalmente
\- Qualsiasi altra forma che offra ai lavoratori la possibilità di far valere i propri diritti, ad esempio incontri documentati, con frequenza regolare, organizzati e gestiti dai lavoratori per discutere tematiche e problemi vari
\- Un collegamento GRASP con il personale di gestione:
a. Se un produttore utilizza esclusivamente manodopera subappaltata o
b. Se i lavoratori rifiutano tutte le opzioni menzionate sopra e decidono di auto-rappresentarsi individualmente davanti al personale di gestione o
c. Se i lavoratori dei produttori che impiegano al massimo cinque lavoratori durante un anno di produzione decidono di rinunciare a una rappresentanza collettiva, questi dovranno fornire una dichiarazione scritta e il produttore (o il personale responsabile della supervisione) dovrà assumersi il ruolo di collegamento del modulo aggiuntivo GRASP
La rappresentanza viene considerata appropriata se:
\- La decisione è stata presa nell'anno o nel periodo di produzione correnti
\- Riguarda i lavoratori correntemente assunti e presenti presso l'azienda</v>
      </c>
      <c r="M16" s="26" t="str">
        <f>IF(Checklist4810[[#This Row],[SSGUID]]="",IF(Checklist4810[[#This Row],[PIGUID]]="","",INDEX(PIs[[Column1]:[SS]],MATCH(Checklist4810[[#This Row],[PIGUID]],PIs[GUID],0),8)),"")</f>
        <v>Requisito Maggiore</v>
      </c>
      <c r="N16" s="43"/>
      <c r="O16" s="43"/>
      <c r="P16" s="43" t="str">
        <f>IF(Checklist4810[[#This Row],[ifna]]="NA","",IF(Checklist4810[[#This Row],[RelatedPQ]]=0,"",IF(Checklist4810[[#This Row],[RelatedPQ]]="","",IF((INDEX(_S2PQ_relational[],MATCH(Checklist4810[[#This Row],[PIGUID&amp;NO]],_S2PQ_relational[PIGUID &amp; "NO"],0),1))=Checklist4810[[#This Row],[PIGUID]],"Non applicabile",""))))</f>
        <v/>
      </c>
      <c r="Q16" s="26" t="str">
        <f>IF(Checklist4810[[#This Row],[N/A]]="Non applicabile",INDEX(_S2PQ[[Domande della fase 2]:[Justification]],MATCH(Checklist4810[[#This Row],[RelatedPQ]],_S2PQ[S2PQGUID],0),3),"")</f>
        <v/>
      </c>
      <c r="R16" s="41"/>
    </row>
    <row r="17" spans="2:18" ht="150" customHeight="1" x14ac:dyDescent="0.3">
      <c r="B17" s="30"/>
      <c r="C17" s="31"/>
      <c r="D17" s="19">
        <f>IF(Checklist4810[[#This Row],[SGUID]]="",IF(Checklist4810[[#This Row],[SSGUID]]="",0,1),1)</f>
        <v>0</v>
      </c>
      <c r="E17" s="31" t="s">
        <v>394</v>
      </c>
      <c r="F17" s="27" t="str">
        <f>_xlfn.IFNA(Checklist4810[[#This Row],[RelatedPQ]],"NA")</f>
        <v>NA</v>
      </c>
      <c r="G17" s="26" t="e">
        <f>IF(Checklist4810[[#This Row],[PIGUID]]="","",INDEX(_S2PQ_relational[#Data],MATCH(Checklist4810[[#This Row],[PIGUID&amp;NO]],_S2PQ_relational[PIGUID &amp; "NO"],0),2))</f>
        <v>#N/A</v>
      </c>
      <c r="H17" s="27" t="str">
        <f>Checklist4810[[#This Row],[PIGUID]]&amp;"NO"</f>
        <v>3vKz1XeHl2F8VNaaUrDMUlNO</v>
      </c>
      <c r="I17" s="27" t="b">
        <f>IF(Checklist4810[[#This Row],[PIGUID]]="","",INDEX(PIs[NA Exempt],MATCH(Checklist4810[[#This Row],[PIGUID]],PIs[GUID],0),1))</f>
        <v>0</v>
      </c>
      <c r="J1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02.02</v>
      </c>
      <c r="K1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Una volta decisa la rappresentanza da parte dei lavoratori, il personale di gestione comunica ai lavoratori correnti i dettagli relativi alla composizione e al tipo di rappresentanza. </v>
      </c>
      <c r="L17" s="26" t="str">
        <f>IF(Checklist4810[[#This Row],[SGUID]]="",IF(Checklist4810[[#This Row],[SSGUID]]="",INDEX(PIs[[Column1]:[SS]],MATCH(Checklist4810[[#This Row],[PIGUID]],PIs[GUID],0),6),""),"")</f>
        <v>Il termine "comunica" implica che tali informazioni dovranno essere sempre disponibili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
Le informazioni oggetto di comunicazione dovranno includere i nomi e l'ubicazione della rappresentanza dei lavoratori durante l'orario di lavoro.
Ove applicabile, il produttore dovrà comunicare il nome e il contatto del collegamento GRASP con il personale di gestione.
Se un produttore utilizza esclusivamente manodopera subappaltata, occorrerà nominare un collegamento GRASP con il personale di gestione.</v>
      </c>
      <c r="M17" s="26" t="str">
        <f>IF(Checklist4810[[#This Row],[SSGUID]]="",IF(Checklist4810[[#This Row],[PIGUID]]="","",INDEX(PIs[[Column1]:[SS]],MATCH(Checklist4810[[#This Row],[PIGUID]],PIs[GUID],0),8)),"")</f>
        <v>Requisito Maggiore</v>
      </c>
      <c r="N17" s="43"/>
      <c r="O17" s="43"/>
      <c r="P17" s="43" t="str">
        <f>IF(Checklist4810[[#This Row],[ifna]]="NA","",IF(Checklist4810[[#This Row],[RelatedPQ]]=0,"",IF(Checklist4810[[#This Row],[RelatedPQ]]="","",IF((INDEX(_S2PQ_relational[],MATCH(Checklist4810[[#This Row],[PIGUID&amp;NO]],_S2PQ_relational[PIGUID &amp; "NO"],0),1))=Checklist4810[[#This Row],[PIGUID]],"Non applicabile",""))))</f>
        <v/>
      </c>
      <c r="Q17" s="26" t="str">
        <f>IF(Checklist4810[[#This Row],[N/A]]="Non applicabile",INDEX(_S2PQ[[Domande della fase 2]:[Justification]],MATCH(Checklist4810[[#This Row],[RelatedPQ]],_S2PQ[S2PQGUID],0),3),"")</f>
        <v/>
      </c>
      <c r="R17" s="41"/>
    </row>
    <row r="18" spans="2:18" ht="112.2" x14ac:dyDescent="0.3">
      <c r="B18" s="30"/>
      <c r="C18" s="31"/>
      <c r="D18" s="19">
        <f>IF(Checklist4810[[#This Row],[SGUID]]="",IF(Checklist4810[[#This Row],[SSGUID]]="",0,1),1)</f>
        <v>0</v>
      </c>
      <c r="E18" s="31" t="s">
        <v>386</v>
      </c>
      <c r="F18" s="27" t="str">
        <f>_xlfn.IFNA(Checklist4810[[#This Row],[RelatedPQ]],"NA")</f>
        <v>NA</v>
      </c>
      <c r="G18" s="26" t="e">
        <f>IF(Checklist4810[[#This Row],[PIGUID]]="","",INDEX(_S2PQ_relational[#Data],MATCH(Checklist4810[[#This Row],[PIGUID&amp;NO]],_S2PQ_relational[PIGUID &amp; "NO"],0),2))</f>
        <v>#N/A</v>
      </c>
      <c r="H18" s="27" t="str">
        <f>Checklist4810[[#This Row],[PIGUID]]&amp;"NO"</f>
        <v>01v2H3qr0AtPFmXMU5RXewNO</v>
      </c>
      <c r="I18" s="27" t="b">
        <f>IF(Checklist4810[[#This Row],[PIGUID]]="","",INDEX(PIs[NA Exempt],MATCH(Checklist4810[[#This Row],[PIGUID]],PIs[GUID],0),1))</f>
        <v>0</v>
      </c>
      <c r="J1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02.03</v>
      </c>
      <c r="K1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Il produttore garantisce che la decisione relativa alla rappresentanza dei lavoratori venga presa nel periodo di massima presenza dei lavoratori presso l'azienda agricola. </v>
      </c>
      <c r="L18" s="26" t="str">
        <f>IF(Checklist4810[[#This Row],[SGUID]]="",IF(Checklist4810[[#This Row],[SSGUID]]="",INDEX(PIs[[Column1]:[SS]],MATCH(Checklist4810[[#This Row],[PIGUID]],PIs[GUID],0),6),""),"")</f>
        <v>L'espressione "massima presenza" implica che il processo decisionale abbia luogo durante il picco stagionale o il periodo di raccolta più recente. Se la maggior parte dei lavoratori non è presente in tali periodi, il processo decisionale dovrà avere luogo nel periodo in cui è presente il numero maggiore di lavoratori, in occasione delle attività registrate nello standard GLOBALG.A.P. di Sicurezza Integrata in Agricoltura (standard IFA)&lt;b&gt;.&lt;/b&gt;
L'espressione "il produttore garantisce" si riferisce, ad es., al fatto che il produttore debba fornire indicazioni, motivare i lavoratori, mettere a disposizione tempo e locali durante l'orario di lavoro, fornendo informazioni sul ruolo della rappresentanza, offrendo pause senza riduzioni salariali e assicurando il pagamento delle ore di lavoro dedicate alla partecipazione alle riunioni.</v>
      </c>
      <c r="M18" s="26" t="str">
        <f>IF(Checklist4810[[#This Row],[SSGUID]]="",IF(Checklist4810[[#This Row],[PIGUID]]="","",INDEX(PIs[[Column1]:[SS]],MATCH(Checklist4810[[#This Row],[PIGUID]],PIs[GUID],0),8)),"")</f>
        <v>Requisito Minore</v>
      </c>
      <c r="N18" s="43"/>
      <c r="O18" s="43"/>
      <c r="P18" s="43" t="str">
        <f>IF(Checklist4810[[#This Row],[ifna]]="NA","",IF(Checklist4810[[#This Row],[RelatedPQ]]=0,"",IF(Checklist4810[[#This Row],[RelatedPQ]]="","",IF((INDEX(_S2PQ_relational[],MATCH(Checklist4810[[#This Row],[PIGUID&amp;NO]],_S2PQ_relational[PIGUID &amp; "NO"],0),1))=Checklist4810[[#This Row],[PIGUID]],"Non applicabile",""))))</f>
        <v/>
      </c>
      <c r="Q18" s="26" t="str">
        <f>IF(Checklist4810[[#This Row],[N/A]]="Non applicabile",INDEX(_S2PQ[[Domande della fase 2]:[Justification]],MATCH(Checklist4810[[#This Row],[RelatedPQ]],_S2PQ[S2PQGUID],0),3),"")</f>
        <v/>
      </c>
      <c r="R18" s="41"/>
    </row>
    <row r="19" spans="2:18" ht="156.75" customHeight="1" x14ac:dyDescent="0.3">
      <c r="B19" s="30"/>
      <c r="C19" s="31"/>
      <c r="D19" s="19">
        <f>IF(Checklist4810[[#This Row],[SGUID]]="",IF(Checklist4810[[#This Row],[SSGUID]]="",0,1),1)</f>
        <v>0</v>
      </c>
      <c r="E19" s="31" t="s">
        <v>378</v>
      </c>
      <c r="F19" s="27" t="str">
        <f>_xlfn.IFNA(Checklist4810[[#This Row],[RelatedPQ]],"NA")</f>
        <v>NA</v>
      </c>
      <c r="G19" s="26" t="e">
        <f>IF(Checklist4810[[#This Row],[PIGUID]]="","",INDEX(_S2PQ_relational[#Data],MATCH(Checklist4810[[#This Row],[PIGUID&amp;NO]],_S2PQ_relational[PIGUID &amp; "NO"],0),2))</f>
        <v>#N/A</v>
      </c>
      <c r="H19" s="27" t="str">
        <f>Checklist4810[[#This Row],[PIGUID]]&amp;"NO"</f>
        <v>6p9JXzwRhZyGTbr6ztZQwaNO</v>
      </c>
      <c r="I19" s="27" t="b">
        <f>IF(Checklist4810[[#This Row],[PIGUID]]="","",INDEX(PIs[NA Exempt],MATCH(Checklist4810[[#This Row],[PIGUID]],PIs[GUID],0),1))</f>
        <v>0</v>
      </c>
      <c r="J1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02.04</v>
      </c>
      <c r="K1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La rappresentanza dei lavoratori o il collegamento con il personale di gestione è stato informato in merito al proprio ruolo, ai propri compiti e diritti nell'ambito del modulo aggiuntivo GRASP.</v>
      </c>
      <c r="L19" s="26" t="str">
        <f>IF(Checklist4810[[#This Row],[SGUID]]="",IF(Checklist4810[[#This Row],[SSGUID]]="",INDEX(PIs[[Column1]:[SS]],MATCH(Checklist4810[[#This Row],[PIGUID]],PIs[GUID],0),6),""),"")</f>
        <v>Le principali informazioni relative al ruolo, ai compiti e ai diritti dovranno includere indicazioni sul processo di reclamo per tutti i lavoratori, riunioni con i lavoratori, condivisione delle informazioni ricevute dal personale di gestione e agevolazione della comunicazione con altri sindacati a disposizione dei lavoratori, oltre al contatto con le autorità sindacali locali.</v>
      </c>
      <c r="M19" s="26" t="str">
        <f>IF(Checklist4810[[#This Row],[SSGUID]]="",IF(Checklist4810[[#This Row],[PIGUID]]="","",INDEX(PIs[[Column1]:[SS]],MATCH(Checklist4810[[#This Row],[PIGUID]],PIs[GUID],0),8)),"")</f>
        <v>Requisito Maggiore</v>
      </c>
      <c r="N19" s="43"/>
      <c r="O19" s="43"/>
      <c r="P19" s="43" t="str">
        <f>IF(Checklist4810[[#This Row],[ifna]]="NA","",IF(Checklist4810[[#This Row],[RelatedPQ]]=0,"",IF(Checklist4810[[#This Row],[RelatedPQ]]="","",IF((INDEX(_S2PQ_relational[],MATCH(Checklist4810[[#This Row],[PIGUID&amp;NO]],_S2PQ_relational[PIGUID &amp; "NO"],0),1))=Checklist4810[[#This Row],[PIGUID]],"Non applicabile",""))))</f>
        <v/>
      </c>
      <c r="Q19" s="26" t="str">
        <f>IF(Checklist4810[[#This Row],[N/A]]="Non applicabile",INDEX(_S2PQ[[Domande della fase 2]:[Justification]],MATCH(Checklist4810[[#This Row],[RelatedPQ]],_S2PQ[S2PQGUID],0),3),"")</f>
        <v/>
      </c>
      <c r="R19" s="41"/>
    </row>
    <row r="20" spans="2:18" ht="242.4" customHeight="1" x14ac:dyDescent="0.3">
      <c r="B20" s="30"/>
      <c r="C20" s="31"/>
      <c r="D20" s="19">
        <f>IF(Checklist4810[[#This Row],[SGUID]]="",IF(Checklist4810[[#This Row],[SSGUID]]="",0,1),1)</f>
        <v>0</v>
      </c>
      <c r="E20" s="31" t="s">
        <v>377</v>
      </c>
      <c r="F20" s="27" t="str">
        <f>_xlfn.IFNA(Checklist4810[[#This Row],[RelatedPQ]],"NA")</f>
        <v>NA</v>
      </c>
      <c r="G20" s="26" t="e">
        <f>IF(Checklist4810[[#This Row],[PIGUID]]="","",INDEX(_S2PQ_relational[#Data],MATCH(Checklist4810[[#This Row],[PIGUID&amp;NO]],_S2PQ_relational[PIGUID &amp; "NO"],0),2))</f>
        <v>#N/A</v>
      </c>
      <c r="H20" s="27" t="str">
        <f>Checklist4810[[#This Row],[PIGUID]]&amp;"NO"</f>
        <v>504jxiMLX4m1KEs5eytNfXNO</v>
      </c>
      <c r="I20" s="27" t="b">
        <f>IF(Checklist4810[[#This Row],[PIGUID]]="","",INDEX(PIs[NA Exempt],MATCH(Checklist4810[[#This Row],[PIGUID]],PIs[GUID],0),1))</f>
        <v>0</v>
      </c>
      <c r="J2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02.05</v>
      </c>
      <c r="K2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 lavoratori, la loro rappresentanza e il produttore organizzano incontri mensili su temi legati al modulo aggiuntivo GRASP nel periodo di massima presenza dei lavoratori.</v>
      </c>
      <c r="L20" s="26" t="str">
        <f>IF(Checklist4810[[#This Row],[SGUID]]="",IF(Checklist4810[[#This Row],[SSGUID]]="",INDEX(PIs[[Column1]:[SS]],MATCH(Checklist4810[[#This Row],[PIGUID]],PIs[GUID],0),6),""),"")</f>
        <v xml:space="preserve">L'espressione "massima presenza dei lavoratori" implica che gli incontri abbiano luogo durante il picco stagionale o il periodo di raccolta più recente. Se la maggior parte dei lavoratori non è presente in tali periodi, almeno un incontro dovrà svolgersi nel periodo in cui è presente il numero maggiore di lavoratori, in occasione delle attività registrate secondo lo standard IFA.
Se la massima presenza dei lavoratori si verifica nell'arco di sette settimane o in un arco di tempo inferiore, la conformità con questo requisito può essere ottenuta svolgendo un incontro nelle sette settimane.
Per quanto riguarda il collegamento GRASP con il personale di gestione, i lavoratori dovranno incontrarsi mensilmente con la persona designata.
Gli incontri possono svolgersi sotto forma di riunioni o rapide conversazioni con scambio di informazioni, purché ai lavoratori sia assicurata la libertà di esprimersi/porre domande. In base alle condizioni, gli incontri possono svolgersi con un unico gruppo, tra piccoli gruppi o sotto forma di sessioni individuali.
Le discussioni degli argomenti correlati al modulo aggiuntivo GRASP dovranno includere:
\- Informazioni relative a orario di lavoro, stipendi, modifiche alle condizioni di lavoro e qualsiasi altra condizione di lavoro che interessi i lavoratori
\- Informazioni relative alla politica sui diritti umani del produttore
\- Importanza del processo di reclamo e modalità di utilizzo dello stesso
\- Referenti locali importanti (ad es., ufficio del lavoro statale, autorità del lavoro locali, sindacati locali, difensori civici, ecc.)
</v>
      </c>
      <c r="M20" s="26" t="str">
        <f>IF(Checklist4810[[#This Row],[SSGUID]]="",IF(Checklist4810[[#This Row],[PIGUID]]="","",INDEX(PIs[[Column1]:[SS]],MATCH(Checklist4810[[#This Row],[PIGUID]],PIs[GUID],0),8)),"")</f>
        <v>Requisito Minore</v>
      </c>
      <c r="N20" s="43"/>
      <c r="O20" s="43"/>
      <c r="P20" s="43" t="str">
        <f>IF(Checklist4810[[#This Row],[ifna]]="NA","",IF(Checklist4810[[#This Row],[RelatedPQ]]=0,"",IF(Checklist4810[[#This Row],[RelatedPQ]]="","",IF((INDEX(_S2PQ_relational[],MATCH(Checklist4810[[#This Row],[PIGUID&amp;NO]],_S2PQ_relational[PIGUID &amp; "NO"],0),1))=Checklist4810[[#This Row],[PIGUID]],"Non applicabile",""))))</f>
        <v/>
      </c>
      <c r="Q20" s="26" t="str">
        <f>IF(Checklist4810[[#This Row],[N/A]]="Non applicabile",INDEX(_S2PQ[[Domande della fase 2]:[Justification]],MATCH(Checklist4810[[#This Row],[RelatedPQ]],_S2PQ[S2PQGUID],0),3),"")</f>
        <v/>
      </c>
      <c r="R20" s="41"/>
    </row>
    <row r="21" spans="2:18" ht="20.399999999999999" x14ac:dyDescent="0.3">
      <c r="B21" s="30" t="s">
        <v>319</v>
      </c>
      <c r="C21" s="31"/>
      <c r="D21" s="19">
        <f>IF(Checklist4810[[#This Row],[SGUID]]="",IF(Checklist4810[[#This Row],[SSGUID]]="",0,1),1)</f>
        <v>1</v>
      </c>
      <c r="E21" s="31"/>
      <c r="F21" s="27" t="str">
        <f>_xlfn.IFNA(Checklist4810[[#This Row],[RelatedPQ]],"NA")</f>
        <v/>
      </c>
      <c r="G21" s="26" t="str">
        <f>IF(Checklist4810[[#This Row],[PIGUID]]="","",INDEX(_S2PQ_relational[#Data],MATCH(Checklist4810[[#This Row],[PIGUID&amp;NO]],_S2PQ_relational[PIGUID &amp; "NO"],0),2))</f>
        <v/>
      </c>
      <c r="H21" s="27" t="str">
        <f>Checklist4810[[#This Row],[PIGUID]]&amp;"NO"</f>
        <v>NO</v>
      </c>
      <c r="I21" s="27" t="str">
        <f>IF(Checklist4810[[#This Row],[PIGUID]]="","",INDEX(PIs[NA Exempt],MATCH(Checklist4810[[#This Row],[PIGUID]],PIs[GUID],0),1))</f>
        <v/>
      </c>
      <c r="J21" s="26" t="str">
        <f>IF(Checklist4810[[#This Row],[SGUID]]="",IF(Checklist4810[[#This Row],[SSGUID]]="",IF(Checklist4810[[#This Row],[PIGUID]]="","",INDEX(PIs[[Column1]:[SS]],MATCH(Checklist4810[[#This Row],[PIGUID]],PIs[GUID],0),2)),INDEX(PIs[[Column1]:[SS]],MATCH(Checklist4810[[#This Row],[SSGUID]],PIs[SSGUID],0),18)),INDEX(PIs[[Column1]:[SS]],MATCH(Checklist4810[[#This Row],[SGUID]],PIs[SGUID],0),14))</f>
        <v>PROCESSO DI RECLAMO</v>
      </c>
      <c r="K2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1" s="26" t="str">
        <f>IF(Checklist4810[[#This Row],[SGUID]]="",IF(Checklist4810[[#This Row],[SSGUID]]="",INDEX(PIs[[Column1]:[SS]],MATCH(Checklist4810[[#This Row],[PIGUID]],PIs[GUID],0),6),""),"")</f>
        <v/>
      </c>
      <c r="M21" s="26" t="str">
        <f>IF(Checklist4810[[#This Row],[SSGUID]]="",IF(Checklist4810[[#This Row],[PIGUID]]="","",INDEX(PIs[[Column1]:[SS]],MATCH(Checklist4810[[#This Row],[PIGUID]],PIs[GUID],0),8)),"")</f>
        <v/>
      </c>
      <c r="N21" s="43"/>
      <c r="O21" s="43"/>
      <c r="P21" s="43" t="str">
        <f>IF(Checklist4810[[#This Row],[ifna]]="NA","",IF(Checklist4810[[#This Row],[RelatedPQ]]=0,"",IF(Checklist4810[[#This Row],[RelatedPQ]]="","",IF((INDEX(_S2PQ_relational[],MATCH(Checklist4810[[#This Row],[PIGUID&amp;NO]],_S2PQ_relational[PIGUID &amp; "NO"],0),1))=Checklist4810[[#This Row],[PIGUID]],"Non applicabile",""))))</f>
        <v/>
      </c>
      <c r="Q21" s="26" t="str">
        <f>IF(Checklist4810[[#This Row],[N/A]]="Non applicabile",INDEX(_S2PQ[[Domande della fase 2]:[Justification]],MATCH(Checklist4810[[#This Row],[RelatedPQ]],_S2PQ[S2PQGUID],0),3),"")</f>
        <v/>
      </c>
      <c r="R21" s="41"/>
    </row>
    <row r="22" spans="2:18" ht="30.6" hidden="1" x14ac:dyDescent="0.3">
      <c r="B22" s="30"/>
      <c r="C22" s="31" t="s">
        <v>52</v>
      </c>
      <c r="D22" s="19">
        <f>IF(Checklist4810[[#This Row],[SGUID]]="",IF(Checklist4810[[#This Row],[SSGUID]]="",0,1),1)</f>
        <v>1</v>
      </c>
      <c r="E22" s="31"/>
      <c r="F22" s="27" t="str">
        <f>_xlfn.IFNA(Checklist4810[[#This Row],[RelatedPQ]],"NA")</f>
        <v/>
      </c>
      <c r="G22" s="26" t="str">
        <f>IF(Checklist4810[[#This Row],[PIGUID]]="","",INDEX(_S2PQ_relational[#Data],MATCH(Checklist4810[[#This Row],[PIGUID&amp;NO]],_S2PQ_relational[PIGUID &amp; "NO"],0),2))</f>
        <v/>
      </c>
      <c r="H22" s="27" t="str">
        <f>Checklist4810[[#This Row],[PIGUID]]&amp;"NO"</f>
        <v>NO</v>
      </c>
      <c r="I22" s="27" t="str">
        <f>IF(Checklist4810[[#This Row],[PIGUID]]="","",INDEX(PIs[NA Exempt],MATCH(Checklist4810[[#This Row],[PIGUID]],PIs[GUID],0),1))</f>
        <v/>
      </c>
      <c r="J22"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2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22" s="26" t="str">
        <f>IF(Checklist4810[[#This Row],[SGUID]]="",IF(Checklist4810[[#This Row],[SSGUID]]="",INDEX(PIs[[Column1]:[SS]],MATCH(Checklist4810[[#This Row],[PIGUID]],PIs[GUID],0),6),""),"")</f>
        <v/>
      </c>
      <c r="M22" s="26" t="str">
        <f>IF(Checklist4810[[#This Row],[SSGUID]]="",IF(Checklist4810[[#This Row],[PIGUID]]="","",INDEX(PIs[[Column1]:[SS]],MATCH(Checklist4810[[#This Row],[PIGUID]],PIs[GUID],0),8)),"")</f>
        <v/>
      </c>
      <c r="N22" s="43"/>
      <c r="O22" s="43"/>
      <c r="P22" s="43" t="str">
        <f>IF(Checklist4810[[#This Row],[ifna]]="NA","",IF(Checklist4810[[#This Row],[RelatedPQ]]=0,"",IF(Checklist4810[[#This Row],[RelatedPQ]]="","",IF((INDEX(_S2PQ_relational[],MATCH(Checklist4810[[#This Row],[PIGUID&amp;NO]],_S2PQ_relational[PIGUID &amp; "NO"],0),1))=Checklist4810[[#This Row],[PIGUID]],"Non applicabile",""))))</f>
        <v/>
      </c>
      <c r="Q22" s="26" t="str">
        <f>IF(Checklist4810[[#This Row],[N/A]]="Non applicabile",INDEX(_S2PQ[[Domande della fase 2]:[Justification]],MATCH(Checklist4810[[#This Row],[RelatedPQ]],_S2PQ[S2PQGUID],0),3),"")</f>
        <v/>
      </c>
      <c r="R22" s="41"/>
    </row>
    <row r="23" spans="2:18" ht="165" customHeight="1" x14ac:dyDescent="0.3">
      <c r="B23" s="30"/>
      <c r="C23" s="31"/>
      <c r="D23" s="19">
        <f>IF(Checklist4810[[#This Row],[SGUID]]="",IF(Checklist4810[[#This Row],[SSGUID]]="",0,1),1)</f>
        <v>0</v>
      </c>
      <c r="E23" s="31" t="s">
        <v>361</v>
      </c>
      <c r="F23" s="27" t="str">
        <f>_xlfn.IFNA(Checklist4810[[#This Row],[RelatedPQ]],"NA")</f>
        <v>NA</v>
      </c>
      <c r="G23" s="26" t="e">
        <f>IF(Checklist4810[[#This Row],[PIGUID]]="","",INDEX(_S2PQ_relational[#Data],MATCH(Checklist4810[[#This Row],[PIGUID&amp;NO]],_S2PQ_relational[PIGUID &amp; "NO"],0),2))</f>
        <v>#N/A</v>
      </c>
      <c r="H23" s="27" t="str">
        <f>Checklist4810[[#This Row],[PIGUID]]&amp;"NO"</f>
        <v>5m0BI5wZuoNOyDPYCiX3XeNO</v>
      </c>
      <c r="I23" s="27" t="b">
        <f>IF(Checklist4810[[#This Row],[PIGUID]]="","",INDEX(PIs[NA Exempt],MATCH(Checklist4810[[#This Row],[PIGUID]],PIs[GUID],0),1))</f>
        <v>0</v>
      </c>
      <c r="J2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03.01</v>
      </c>
      <c r="K2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Tutti i lavoratori possono avvalersi di un processo di reclamo senza timori di ritorsioni o sanzioni.</v>
      </c>
      <c r="L23" s="26" t="str">
        <f>IF(Checklist4810[[#This Row],[SGUID]]="",IF(Checklist4810[[#This Row],[SSGUID]]="",INDEX(PIs[[Column1]:[SS]],MATCH(Checklist4810[[#This Row],[PIGUID]],PIs[GUID],0),6),""),"")</f>
        <v>Il processo dovrà essere semplice e a disposizione di tutta la manodopera assunta e/o subappaltata.
Il processo dovrà essere disponibile in una o più lingue predominanti della forza lavoro e/o sotto forma di pittogrammi.
Inoltre, il processo dovrà includere anche i reclami verbali, immediatamente risolvibili mediante una conversazione/incontro individuale svolto nella lingua compresa dal lavoratore.</v>
      </c>
      <c r="M23" s="26" t="str">
        <f>IF(Checklist4810[[#This Row],[SSGUID]]="",IF(Checklist4810[[#This Row],[PIGUID]]="","",INDEX(PIs[[Column1]:[SS]],MATCH(Checklist4810[[#This Row],[PIGUID]],PIs[GUID],0),8)),"")</f>
        <v>Requisito Maggiore</v>
      </c>
      <c r="N23" s="43"/>
      <c r="O23" s="43"/>
      <c r="P23" s="43" t="str">
        <f>IF(Checklist4810[[#This Row],[ifna]]="NA","",IF(Checklist4810[[#This Row],[RelatedPQ]]=0,"",IF(Checklist4810[[#This Row],[RelatedPQ]]="","",IF((INDEX(_S2PQ_relational[],MATCH(Checklist4810[[#This Row],[PIGUID&amp;NO]],_S2PQ_relational[PIGUID &amp; "NO"],0),1))=Checklist4810[[#This Row],[PIGUID]],"Non applicabile",""))))</f>
        <v/>
      </c>
      <c r="Q23" s="26" t="str">
        <f>IF(Checklist4810[[#This Row],[N/A]]="Non applicabile",INDEX(_S2PQ[[Domande della fase 2]:[Justification]],MATCH(Checklist4810[[#This Row],[RelatedPQ]],_S2PQ[S2PQGUID],0),3),"")</f>
        <v/>
      </c>
      <c r="R23" s="41"/>
    </row>
    <row r="24" spans="2:18" ht="256.8" customHeight="1" x14ac:dyDescent="0.3">
      <c r="B24" s="30"/>
      <c r="C24" s="31"/>
      <c r="D24" s="19">
        <f>IF(Checklist4810[[#This Row],[SGUID]]="",IF(Checklist4810[[#This Row],[SSGUID]]="",0,1),1)</f>
        <v>0</v>
      </c>
      <c r="E24" s="31" t="s">
        <v>353</v>
      </c>
      <c r="F24" s="27" t="str">
        <f>_xlfn.IFNA(Checklist4810[[#This Row],[RelatedPQ]],"NA")</f>
        <v>NA</v>
      </c>
      <c r="G24" s="26" t="e">
        <f>IF(Checklist4810[[#This Row],[PIGUID]]="","",INDEX(_S2PQ_relational[#Data],MATCH(Checklist4810[[#This Row],[PIGUID&amp;NO]],_S2PQ_relational[PIGUID &amp; "NO"],0),2))</f>
        <v>#N/A</v>
      </c>
      <c r="H24" s="27" t="str">
        <f>Checklist4810[[#This Row],[PIGUID]]&amp;"NO"</f>
        <v>6NzSDV2IsFOtacEOaj13GlNO</v>
      </c>
      <c r="I24" s="27" t="b">
        <f>IF(Checklist4810[[#This Row],[PIGUID]]="","",INDEX(PIs[NA Exempt],MATCH(Checklist4810[[#This Row],[PIGUID]],PIs[GUID],0),1))</f>
        <v>0</v>
      </c>
      <c r="J2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03.02</v>
      </c>
      <c r="K2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processo di reclamo è implementato e adeguato al numero e alla tipologia di lavoratori per la presentazione dei reclami di persona, in maniera anonima, o per mezzo della rappresentanza dei lavoratori.</v>
      </c>
      <c r="L24" s="26" t="str">
        <f>IF(Checklist4810[[#This Row],[SGUID]]="",IF(Checklist4810[[#This Row],[SSGUID]]="",INDEX(PIs[[Column1]:[SS]],MATCH(Checklist4810[[#This Row],[PIGUID]],PIs[GUID],0),6),""),"")</f>
        <v>Il termine "implementato" implica che il processo sia disponibile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
Il processo dovrà indicare le modalità e i luoghi per la presentazione del reclamo, il tempo necessario per la risoluzione, la persona che fornirà una risposta e la dichiarazione esplicita della riservatezza del processo, il cui utilizzo non pregiudicherà il diritto del lavoratore ad adire al tribunale, e l'assenza di ritorsioni o sanzioni legate all'utilizzo del processo.
La manodopera subappaltata dovrà avere accesso al processo di reclamo. I loro reclami potranno 1) rientrare nell'ambito del contratto commerciale (ad es., le condizioni o l'orario di lavoro presso il sito di produzione non coincide con quello indicato) oppure 2) esulare dall'ambito del contratto commerciale (ad es., il datore di lavoro diretto non offre un alloggio adeguato).
Il termine "adeguato" implica che il processo debba offrire a tutti i lavoratori la possibilità di presentare un reclamo e ottenere una risposta in un tempo ragionevole e in forma riservata. Per i lavoratori con contratto a breve termine, il processo dovrà prevedere tempi di risoluzione più rapidi.
Laddove conversazioni/incontri individuali rappresentino un'opzione per la risoluzione immediata dei reclami, tali conversazioni/incontri dovranno essere svolti in una lingua compresa dal lavoratore e dovranno essere documentati.</v>
      </c>
      <c r="M24" s="26" t="str">
        <f>IF(Checklist4810[[#This Row],[SSGUID]]="",IF(Checklist4810[[#This Row],[PIGUID]]="","",INDEX(PIs[[Column1]:[SS]],MATCH(Checklist4810[[#This Row],[PIGUID]],PIs[GUID],0),8)),"")</f>
        <v>Requisito Minore</v>
      </c>
      <c r="N24" s="43"/>
      <c r="O24" s="43"/>
      <c r="P24" s="43" t="str">
        <f>IF(Checklist4810[[#This Row],[ifna]]="NA","",IF(Checklist4810[[#This Row],[RelatedPQ]]=0,"",IF(Checklist4810[[#This Row],[RelatedPQ]]="","",IF((INDEX(_S2PQ_relational[],MATCH(Checklist4810[[#This Row],[PIGUID&amp;NO]],_S2PQ_relational[PIGUID &amp; "NO"],0),1))=Checklist4810[[#This Row],[PIGUID]],"Non applicabile",""))))</f>
        <v/>
      </c>
      <c r="Q24" s="26" t="str">
        <f>IF(Checklist4810[[#This Row],[N/A]]="Non applicabile",INDEX(_S2PQ[[Domande della fase 2]:[Justification]],MATCH(Checklist4810[[#This Row],[RelatedPQ]],_S2PQ[S2PQGUID],0),3),"")</f>
        <v/>
      </c>
      <c r="R24" s="41"/>
    </row>
    <row r="25" spans="2:18" ht="184.8" customHeight="1" x14ac:dyDescent="0.3">
      <c r="B25" s="30"/>
      <c r="C25" s="31"/>
      <c r="D25" s="19">
        <f>IF(Checklist4810[[#This Row],[SGUID]]="",IF(Checklist4810[[#This Row],[SSGUID]]="",0,1),1)</f>
        <v>0</v>
      </c>
      <c r="E25" s="31" t="s">
        <v>345</v>
      </c>
      <c r="F25" s="27" t="str">
        <f>_xlfn.IFNA(Checklist4810[[#This Row],[RelatedPQ]],"NA")</f>
        <v>NA</v>
      </c>
      <c r="G25" s="26" t="e">
        <f>IF(Checklist4810[[#This Row],[PIGUID]]="","",INDEX(_S2PQ_relational[#Data],MATCH(Checklist4810[[#This Row],[PIGUID&amp;NO]],_S2PQ_relational[PIGUID &amp; "NO"],0),2))</f>
        <v>#N/A</v>
      </c>
      <c r="H25" s="27" t="str">
        <f>Checklist4810[[#This Row],[PIGUID]]&amp;"NO"</f>
        <v>6uSpDnR3yQ5uar8BBVrZrvNO</v>
      </c>
      <c r="I25" s="27" t="b">
        <f>IF(Checklist4810[[#This Row],[PIGUID]]="","",INDEX(PIs[NA Exempt],MATCH(Checklist4810[[#This Row],[PIGUID]],PIs[GUID],0),1))</f>
        <v>0</v>
      </c>
      <c r="J2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03.03</v>
      </c>
      <c r="K2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La rappresentanza dei lavoratori ha ricevuto istruzioni sulle modalità di utilizzo del processo per conto di altri lavoratori e sui diritti inclusi nelle politiche sui diritti umani del produttore.</v>
      </c>
      <c r="L25" s="26" t="str">
        <f>IF(Checklist4810[[#This Row],[SGUID]]="",IF(Checklist4810[[#This Row],[SSGUID]]="",INDEX(PIs[[Column1]:[SS]],MATCH(Checklist4810[[#This Row],[PIGUID]],PIs[GUID],0),6),""),"")</f>
        <v>L'espressione "ha ricevuto istruzioni" implica che alla rappresentanza dei lavoratori sia stato spiegato come utilizzare il processo per conto dei lavoratori.
La rappresentanza dei lavoratori deve essere a conoscenza che il lavoratore è obbligato a fornire l'autorizzazione per la presentazione di un reclamo per suo conto.
Inoltre, la rappresentanza deve essere informata dell'obbligo di tenere riservate tutte le informazioni.
Se applicabile, sarà necessario presentare un documento con il consenso del lavoratore a lasciare agire la rappresentanza per suo conto. Se il lavoratore chiede alla rappresentanza di mantenere anonimo il reclamo, il processo dovrà rispettare tale richiesta e proseguire senza effetti sul risultato finale.
In caso di rinuncia a qualsiasi forma di rappresentanza, i lavoratori avranno la possibilità di richiedere l'aiuto di altri colleghi lavoratori. In tal caso, il collegamento GRASP con il personale responsabile fornirà le informazioni al lavoratore, alla persona o all'organizzazione (indipendente dal produttore) scelta per aiutare il lavoratore a presentare il reclamo.</v>
      </c>
      <c r="M25" s="26" t="str">
        <f>IF(Checklist4810[[#This Row],[SSGUID]]="",IF(Checklist4810[[#This Row],[PIGUID]]="","",INDEX(PIs[[Column1]:[SS]],MATCH(Checklist4810[[#This Row],[PIGUID]],PIs[GUID],0),8)),"")</f>
        <v>Requisito Minore</v>
      </c>
      <c r="N25" s="43"/>
      <c r="O25" s="43"/>
      <c r="P25" s="43" t="str">
        <f>IF(Checklist4810[[#This Row],[ifna]]="NA","",IF(Checklist4810[[#This Row],[RelatedPQ]]=0,"",IF(Checklist4810[[#This Row],[RelatedPQ]]="","",IF((INDEX(_S2PQ_relational[],MATCH(Checklist4810[[#This Row],[PIGUID&amp;NO]],_S2PQ_relational[PIGUID &amp; "NO"],0),1))=Checklist4810[[#This Row],[PIGUID]],"Non applicabile",""))))</f>
        <v/>
      </c>
      <c r="Q25" s="26" t="str">
        <f>IF(Checklist4810[[#This Row],[N/A]]="Non applicabile",INDEX(_S2PQ[[Domande della fase 2]:[Justification]],MATCH(Checklist4810[[#This Row],[RelatedPQ]],_S2PQ[S2PQGUID],0),3),"")</f>
        <v/>
      </c>
      <c r="R25" s="41"/>
    </row>
    <row r="26" spans="2:18" ht="207" customHeight="1" x14ac:dyDescent="0.3">
      <c r="B26" s="30"/>
      <c r="C26" s="31"/>
      <c r="D26" s="19">
        <f>IF(Checklist4810[[#This Row],[SGUID]]="",IF(Checklist4810[[#This Row],[SSGUID]]="",0,1),1)</f>
        <v>0</v>
      </c>
      <c r="E26" s="31" t="s">
        <v>337</v>
      </c>
      <c r="F26" s="27" t="str">
        <f>_xlfn.IFNA(Checklist4810[[#This Row],[RelatedPQ]],"NA")</f>
        <v>NA</v>
      </c>
      <c r="G26" s="26" t="e">
        <f>IF(Checklist4810[[#This Row],[PIGUID]]="","",INDEX(_S2PQ_relational[#Data],MATCH(Checklist4810[[#This Row],[PIGUID&amp;NO]],_S2PQ_relational[PIGUID &amp; "NO"],0),2))</f>
        <v>#N/A</v>
      </c>
      <c r="H26" s="27" t="str">
        <f>Checklist4810[[#This Row],[PIGUID]]&amp;"NO"</f>
        <v>15rmagqDILiL9OehElaZcFNO</v>
      </c>
      <c r="I26" s="27" t="b">
        <f>IF(Checklist4810[[#This Row],[PIGUID]]="","",INDEX(PIs[NA Exempt],MATCH(Checklist4810[[#This Row],[PIGUID]],PIs[GUID],0),1))</f>
        <v>0</v>
      </c>
      <c r="J2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03.04</v>
      </c>
      <c r="K2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Tutti i lavoratori hanno ricevuto istruzioni di facile comprensione sul processo di reclamo.</v>
      </c>
      <c r="L26" s="26" t="str">
        <f>IF(Checklist4810[[#This Row],[SGUID]]="",IF(Checklist4810[[#This Row],[SSGUID]]="",INDEX(PIs[[Column1]:[SS]],MATCH(Checklist4810[[#This Row],[PIGUID]],PIs[GUID],0),6),""),"")</f>
        <v>L'espressione "di facile comprensione" implica che tutte le comunicazioni siano disponibili in una o più lingue predominanti della forza lavoro. Nel caso in cui i lavoratori non sappiano leggere, il produttore dovrà fornire alternative, come pittogrammi o la possibilità di impartire istruzioni verbali &lt;i&gt;ad hoc&lt;/i&gt;.
Le istruzioni dovranno essere comunicate con cura, ad es. mediante cartelloni affissi in azienda, opuscoli distribuiti direttamente ai lavoratori/subappaltatori (occorrerà presentare le prove dell'accessibilità del materiale), consegna di contratti e documentazione dei lavoratori (occorrerà fornire le prove che i lavoratori/subappaltatori abbiano ricevuto una copia dei documenti) e invio elettronico (con prova della ricezione da parte di lavoratori/subappaltatori). Laddove le istruzioni vengano affisse/pubblicate, le prove dovranno dimostrare che il produttore ha indicato chiaramente dove reperire le istruzioni.
Tutti i nuovi lavoratori dovranno essere istruiti sul processo di reclamo. Il produttore sarà tenuto a informare i lavoratori del processo al più tardi durante la comunicazione delle prime istruzioni di lavoro o in occasione della prima riunione con i lavoratori.
Anche i lavoratori subappaltati dovranno ricevere queste istruzioni e avere la possibilità di presentare dei reclami.</v>
      </c>
      <c r="M26" s="26" t="str">
        <f>IF(Checklist4810[[#This Row],[SSGUID]]="",IF(Checklist4810[[#This Row],[PIGUID]]="","",INDEX(PIs[[Column1]:[SS]],MATCH(Checklist4810[[#This Row],[PIGUID]],PIs[GUID],0),8)),"")</f>
        <v>Requisito Maggiore</v>
      </c>
      <c r="N26" s="43"/>
      <c r="O26" s="43"/>
      <c r="P26" s="43" t="str">
        <f>IF(Checklist4810[[#This Row],[ifna]]="NA","",IF(Checklist4810[[#This Row],[RelatedPQ]]=0,"",IF(Checklist4810[[#This Row],[RelatedPQ]]="","",IF((INDEX(_S2PQ_relational[],MATCH(Checklist4810[[#This Row],[PIGUID&amp;NO]],_S2PQ_relational[PIGUID &amp; "NO"],0),1))=Checklist4810[[#This Row],[PIGUID]],"Non applicabile",""))))</f>
        <v/>
      </c>
      <c r="Q26" s="26" t="str">
        <f>IF(Checklist4810[[#This Row],[N/A]]="Non applicabile",INDEX(_S2PQ[[Domande della fase 2]:[Justification]],MATCH(Checklist4810[[#This Row],[RelatedPQ]],_S2PQ[S2PQGUID],0),3),"")</f>
        <v/>
      </c>
      <c r="R26" s="41"/>
    </row>
    <row r="27" spans="2:18" ht="409.2" customHeight="1" x14ac:dyDescent="0.3">
      <c r="B27" s="30"/>
      <c r="C27" s="31"/>
      <c r="D27" s="19">
        <f>IF(Checklist4810[[#This Row],[SGUID]]="",IF(Checklist4810[[#This Row],[SSGUID]]="",0,1),1)</f>
        <v>0</v>
      </c>
      <c r="E27" s="31" t="s">
        <v>329</v>
      </c>
      <c r="F27" s="27" t="str">
        <f>_xlfn.IFNA(Checklist4810[[#This Row],[RelatedPQ]],"NA")</f>
        <v>NA</v>
      </c>
      <c r="G27" s="26" t="e">
        <f>IF(Checklist4810[[#This Row],[PIGUID]]="","",INDEX(_S2PQ_relational[#Data],MATCH(Checklist4810[[#This Row],[PIGUID&amp;NO]],_S2PQ_relational[PIGUID &amp; "NO"],0),2))</f>
        <v>#N/A</v>
      </c>
      <c r="H27" s="27" t="str">
        <f>Checklist4810[[#This Row],[PIGUID]]&amp;"NO"</f>
        <v>6MMc5tDcp0zKsLhBH5DeERNO</v>
      </c>
      <c r="I27" s="27" t="b">
        <f>IF(Checklist4810[[#This Row],[PIGUID]]="","",INDEX(PIs[NA Exempt],MATCH(Checklist4810[[#This Row],[PIGUID]],PIs[GUID],0),1))</f>
        <v>0</v>
      </c>
      <c r="J2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03.05</v>
      </c>
      <c r="K2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Esistono uno o più luoghi/soggetti ben indicati dedicati alla presentazione dei reclami, almeno uno dei quali è indipendente dal personale di vigilanza.</v>
      </c>
      <c r="L27" s="69" t="str">
        <f>IF(Checklist4810[[#This Row],[SGUID]]="",IF(Checklist4810[[#This Row],[SSGUID]]="",INDEX(PIs[[Column1]:[SS]],MATCH(Checklist4810[[#This Row],[PIGUID]],PIs[GUID],0),6),""),"")</f>
        <v>I luoghi/soggetti per la presentazione dei reclami possono includere luoghi interni all'azienda agricola, una o più persone delegate alla ricezione dei reclami o la rappresentanza dei lavoratori che questi possono utilizzare per confrontarsi o per chiedere di presentare un reclamo. Qualsiasi luogo/soggetto prestabilito alla presentazione di un reclamo dovrà assicurare la possibilità di farlo in forma anonima.
Se in genere i lavoratori rimangono nei campi e hanno un accesso limitato agli edifici dell'azienda, potranno presentare un reclamo a una persona designata nella squadra che lavora nei campi.
In caso di rappresentanza dei lavoratori, questa dovrà essere avvisata di qualsiasi reclamo ricevuto, sempre rispettando i requisiti di riservatezza (senza condividere i dettagli).
L'espressione "ben indicati" implica che le informazioni sull'esistenza e il funzionamento del processo siano pubblicamente disponibili e accessibili, anche mediante canali destinati a coloro che potrebbero desiderare utilizzarla. Inoltre, le informazioni dovranno essere fornite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 I lavoratori dovranno essere informati di almeno un canale per la presentazione dei reclami indipendente dal personale di vigilanza. Ad esempio, può trattarsi dei contatti responsabili di un meccanismo di reclamo governativo, di un'organizzazione non governativa (ONG) o di un'altra organizzazione terza conosciuta per la tutela offerta ai lavoratori in caso di reclami.
L'espressione "personale di vigilanza" si riferisce a qualsiasi membro del personale in contatto con i lavoratori o con mansioni di vigilanza nel sito di produzione (ad es., capoturno, responsabile, supervisore della squadra, ecc.). In mancanza di personale simile, il produttore dovrà essere a conoscenza dei regolamenti.
L'espressione "indipendente dal personale di vigilanza" implica la presenza di un luogo o soggetto/soggetti/organizzazione indipendente dal personale di gestione (ad es., il numero di telefono di un'autorità, una ONG o un'organizzazione terza), in modo che i lavoratori che desiderino presentare un reclamo non si sentano intimiditi avendo come unico punto di contatto una persona responsabile interna all'azienda. Presso tali luoghi o soggetti, il lavoratore potrà presentare o ritirare i reclami.
Se è presente una rappresentanza dei lavoratori, il produttore dovrà informare i relativi responsabili di ogni reclamo ricevuto o ritirato, sempre rispettando la riservatezza del processo.
Esempi: all'interno di un sito, un luogo lontano dalla vista del personale di gestione, vicino ai luoghi destinati alle pause/al consumo dei pasti.
Come soggetti, la rappresentanza dei lavoratori. Il produttore può aggiungere un'organizzazione o individuo che rappresenti la comunità, come soggetto ulteriore per la presentazione dei reclami.</v>
      </c>
      <c r="M27" s="26" t="str">
        <f>IF(Checklist4810[[#This Row],[SSGUID]]="",IF(Checklist4810[[#This Row],[PIGUID]]="","",INDEX(PIs[[Column1]:[SS]],MATCH(Checklist4810[[#This Row],[PIGUID]],PIs[GUID],0),8)),"")</f>
        <v>Requisito Maggiore</v>
      </c>
      <c r="N27" s="43"/>
      <c r="O27" s="43"/>
      <c r="P27" s="43" t="str">
        <f>IF(Checklist4810[[#This Row],[ifna]]="NA","",IF(Checklist4810[[#This Row],[RelatedPQ]]=0,"",IF(Checklist4810[[#This Row],[RelatedPQ]]="","",IF((INDEX(_S2PQ_relational[],MATCH(Checklist4810[[#This Row],[PIGUID&amp;NO]],_S2PQ_relational[PIGUID &amp; "NO"],0),1))=Checklist4810[[#This Row],[PIGUID]],"Non applicabile",""))))</f>
        <v/>
      </c>
      <c r="Q27" s="26" t="str">
        <f>IF(Checklist4810[[#This Row],[N/A]]="Non applicabile",INDEX(_S2PQ[[Domande della fase 2]:[Justification]],MATCH(Checklist4810[[#This Row],[RelatedPQ]],_S2PQ[S2PQGUID],0),3),"")</f>
        <v/>
      </c>
      <c r="R27" s="41"/>
    </row>
    <row r="28" spans="2:18" ht="272.39999999999998" customHeight="1" x14ac:dyDescent="0.3">
      <c r="B28" s="30"/>
      <c r="C28" s="31"/>
      <c r="D28" s="19">
        <f>IF(Checklist4810[[#This Row],[SGUID]]="",IF(Checklist4810[[#This Row],[SSGUID]]="",0,1),1)</f>
        <v>0</v>
      </c>
      <c r="E28" s="31" t="s">
        <v>321</v>
      </c>
      <c r="F28" s="27" t="str">
        <f>_xlfn.IFNA(Checklist4810[[#This Row],[RelatedPQ]],"NA")</f>
        <v>NA</v>
      </c>
      <c r="G28" s="26" t="e">
        <f>IF(Checklist4810[[#This Row],[PIGUID]]="","",INDEX(_S2PQ_relational[#Data],MATCH(Checklist4810[[#This Row],[PIGUID&amp;NO]],_S2PQ_relational[PIGUID &amp; "NO"],0),2))</f>
        <v>#N/A</v>
      </c>
      <c r="H28" s="27" t="str">
        <f>Checklist4810[[#This Row],[PIGUID]]&amp;"NO"</f>
        <v>5zn5rvPKBMqVZFwtGJoNJGNO</v>
      </c>
      <c r="I28" s="27" t="b">
        <f>IF(Checklist4810[[#This Row],[PIGUID]]="","",INDEX(PIs[NA Exempt],MATCH(Checklist4810[[#This Row],[PIGUID]],PIs[GUID],0),1))</f>
        <v>0</v>
      </c>
      <c r="J2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03.06</v>
      </c>
      <c r="K2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produttore dovrà impegnarsi a risolvere il reclamo entro il periodo in cui il lavoratore è impiegato presso il produttore stesso, in modo tempestivo e proporzionato alla natura del reclamo sollevato.</v>
      </c>
      <c r="L28" s="26" t="str">
        <f>IF(Checklist4810[[#This Row],[SGUID]]="",IF(Checklist4810[[#This Row],[SSGUID]]="",INDEX(PIs[[Column1]:[SS]],MATCH(Checklist4810[[#This Row],[PIGUID]],PIs[GUID],0),6),""),"")</f>
        <v xml:space="preserve">Il termine "risolvere" si riferisce a una risposta positiva o negativa o all'assenza di risoluzione con relativa spiegazione. Questo requisito copre anche i reclami presentati dalla manodopera subappaltata nell'ambito del contratto commerciale.
In caso di reclami presentati in forma anonima, la risposta dovrà essere fornita come avviso generale affisso sulle bacheche o nei luoghi frequentati dai lavoratori, senza riferimento ad alcun lavoratore/lavoratore subappaltato.
Per i reclami della manodopera subappaltata estranei al contratto commerciale (imputabili unicamente alla responsabilità del datore di lavoro diretto), la risoluzione dovrà fornire al lavoratore subappaltato le informazioni relative alle risorse legali e ufficiali a sua disposizione per denunciare la violazione dei diritti (ad es., salario minimo pagato dal subappaltatore ma non dal produttore).
L'espressione "in modo tempestivo" implica che i reclami vengano risolti: per la manodopera assunta, in genere dopo al massimo 30 giorni dalla presentazione del reclamo o prima dell'ultimo giorno di impiego (se precedente ai 30 giorni dalla presentazione). Per i lavoratori subappaltati, 30 giorni dopo la presentazione del reclamo o prima dell'ultimo giorno della data del contratto (se precedente ai 30 giorni dalla presentazione).
In caso di impossibilità di risolvere il reclamo nei tempi indicati, sarà necessario documentare il motivo del ritardo e fornire le prove della comunicazione della risoluzione, per consentirne la verifica da parte del valutatore. Esempi di documentazione includono le prove che la risoluzione è stata inclusa nell'ultima busta paga, inviata per e-mail entro 30 giorni, o che non è stato possibile risolvere il reclamo e il lavoratore è stato avvisato di conseguenza.
Se è presente una rappresentanza dei lavoratori, il produttore dovrà avvisare i relativi responsabili in merito a reclami ed esiti.
</v>
      </c>
      <c r="M28" s="26" t="str">
        <f>IF(Checklist4810[[#This Row],[SSGUID]]="",IF(Checklist4810[[#This Row],[PIGUID]]="","",INDEX(PIs[[Column1]:[SS]],MATCH(Checklist4810[[#This Row],[PIGUID]],PIs[GUID],0),8)),"")</f>
        <v>Requisito Minore</v>
      </c>
      <c r="N28" s="43"/>
      <c r="O28" s="43"/>
      <c r="P28" s="43" t="str">
        <f>IF(Checklist4810[[#This Row],[ifna]]="NA","",IF(Checklist4810[[#This Row],[RelatedPQ]]=0,"",IF(Checklist4810[[#This Row],[RelatedPQ]]="","",IF((INDEX(_S2PQ_relational[],MATCH(Checklist4810[[#This Row],[PIGUID&amp;NO]],_S2PQ_relational[PIGUID &amp; "NO"],0),1))=Checklist4810[[#This Row],[PIGUID]],"Non applicabile",""))))</f>
        <v/>
      </c>
      <c r="Q28" s="26" t="str">
        <f>IF(Checklist4810[[#This Row],[N/A]]="Non applicabile",INDEX(_S2PQ[[Domande della fase 2]:[Justification]],MATCH(Checklist4810[[#This Row],[RelatedPQ]],_S2PQ[S2PQGUID],0),3),"")</f>
        <v/>
      </c>
      <c r="R28" s="41"/>
    </row>
    <row r="29" spans="2:18" ht="150.75" customHeight="1" x14ac:dyDescent="0.3">
      <c r="B29" s="28"/>
      <c r="C29" s="29"/>
      <c r="D29" s="19">
        <f>IF(Checklist4810[[#This Row],[SGUID]]="",IF(Checklist4810[[#This Row],[SSGUID]]="",0,1),1)</f>
        <v>0</v>
      </c>
      <c r="E29" s="32" t="s">
        <v>320</v>
      </c>
      <c r="F29" s="27" t="str">
        <f>_xlfn.IFNA(Checklist4810[[#This Row],[RelatedPQ]],"NA")</f>
        <v>NA</v>
      </c>
      <c r="G29" s="26" t="e">
        <f>IF(Checklist4810[[#This Row],[PIGUID]]="","",INDEX(_S2PQ_relational[#Data],MATCH(Checklist4810[[#This Row],[PIGUID&amp;NO]],_S2PQ_relational[PIGUID &amp; "NO"],0),2))</f>
        <v>#N/A</v>
      </c>
      <c r="H29" s="27" t="str">
        <f>Checklist4810[[#This Row],[PIGUID]]&amp;"NO"</f>
        <v>72vqg1gXC6oRBqiD9PPtAONO</v>
      </c>
      <c r="I29" s="27" t="b">
        <f>IF(Checklist4810[[#This Row],[PIGUID]]="","",INDEX(PIs[NA Exempt],MATCH(Checklist4810[[#This Row],[PIGUID]],PIs[GUID],0),1))</f>
        <v>0</v>
      </c>
      <c r="J2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03.07</v>
      </c>
      <c r="K2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Viene conservato un registro con il riepilogo di tutti i reclami sollevati nei 24 mesi precedenti, a riprova della loro ricezione e gestione.</v>
      </c>
      <c r="L29" s="26" t="str">
        <f>IF(Checklist4810[[#This Row],[SGUID]]="",IF(Checklist4810[[#This Row],[SSGUID]]="",INDEX(PIs[[Column1]:[SS]],MATCH(Checklist4810[[#This Row],[PIGUID]],PIs[GUID],0),6),""),"")</f>
        <v xml:space="preserve">Il registro dovrà includere un rapporto sintetico che indichi i reclami risolti, il tempo necessario per la risoluzione, la comunicazione dello stato al lavoratore e la decisione finale.
In caso di reclami presentati a voce e immediatamente risolti, il rapporto dovrà indicare almeno l'argomento o il problema e la persona che l'ha risolto.
</v>
      </c>
      <c r="M29" s="26" t="str">
        <f>IF(Checklist4810[[#This Row],[SSGUID]]="",IF(Checklist4810[[#This Row],[PIGUID]]="","",INDEX(PIs[[Column1]:[SS]],MATCH(Checklist4810[[#This Row],[PIGUID]],PIs[GUID],0),8)),"")</f>
        <v>Requisito Minore</v>
      </c>
      <c r="N29" s="43"/>
      <c r="O29" s="43"/>
      <c r="P29" s="43" t="str">
        <f>IF(Checklist4810[[#This Row],[ifna]]="NA","",IF(Checklist4810[[#This Row],[RelatedPQ]]=0,"",IF(Checklist4810[[#This Row],[RelatedPQ]]="","",IF((INDEX(_S2PQ_relational[],MATCH(Checklist4810[[#This Row],[PIGUID&amp;NO]],_S2PQ_relational[PIGUID &amp; "NO"],0),1))=Checklist4810[[#This Row],[PIGUID]],"Non applicabile",""))))</f>
        <v/>
      </c>
      <c r="Q29" s="26" t="str">
        <f>IF(Checklist4810[[#This Row],[N/A]]="Non applicabile",INDEX(_S2PQ[[Domande della fase 2]:[Justification]],MATCH(Checklist4810[[#This Row],[RelatedPQ]],_S2PQ[S2PQGUID],0),3),"")</f>
        <v/>
      </c>
      <c r="R29" s="41"/>
    </row>
    <row r="30" spans="2:18" ht="40.799999999999997" x14ac:dyDescent="0.3">
      <c r="B30" s="30" t="s">
        <v>277</v>
      </c>
      <c r="C30" s="31"/>
      <c r="D30" s="19">
        <f>IF(Checklist4810[[#This Row],[SGUID]]="",IF(Checklist4810[[#This Row],[SSGUID]]="",0,1),1)</f>
        <v>1</v>
      </c>
      <c r="E30" s="31"/>
      <c r="F30" s="27" t="str">
        <f>_xlfn.IFNA(Checklist4810[[#This Row],[RelatedPQ]],"NA")</f>
        <v/>
      </c>
      <c r="G30" s="26" t="str">
        <f>IF(Checklist4810[[#This Row],[PIGUID]]="","",INDEX(_S2PQ_relational[#Data],MATCH(Checklist4810[[#This Row],[PIGUID&amp;NO]],_S2PQ_relational[PIGUID &amp; "NO"],0),2))</f>
        <v/>
      </c>
      <c r="H30" s="27" t="str">
        <f>Checklist4810[[#This Row],[PIGUID]]&amp;"NO"</f>
        <v>NO</v>
      </c>
      <c r="I30" s="27" t="str">
        <f>IF(Checklist4810[[#This Row],[PIGUID]]="","",INDEX(PIs[NA Exempt],MATCH(Checklist4810[[#This Row],[PIGUID]],PIs[GUID],0),1))</f>
        <v/>
      </c>
      <c r="J30" s="26" t="str">
        <f>IF(Checklist4810[[#This Row],[SGUID]]="",IF(Checklist4810[[#This Row],[SSGUID]]="",IF(Checklist4810[[#This Row],[PIGUID]]="","",INDEX(PIs[[Column1]:[SS]],MATCH(Checklist4810[[#This Row],[PIGUID]],PIs[GUID],0),2)),INDEX(PIs[[Column1]:[SS]],MATCH(Checklist4810[[#This Row],[SSGUID]],PIs[SSGUID],0),18)),INDEX(PIs[[Column1]:[SS]],MATCH(Checklist4810[[#This Row],[SGUID]],PIs[SGUID],0),14))</f>
        <v>POLITICHE SUI DIRITTI UMANI DEL PRODUTTORE</v>
      </c>
      <c r="K3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0" s="26" t="str">
        <f>IF(Checklist4810[[#This Row],[SGUID]]="",IF(Checklist4810[[#This Row],[SSGUID]]="",INDEX(PIs[[Column1]:[SS]],MATCH(Checklist4810[[#This Row],[PIGUID]],PIs[GUID],0),6),""),"")</f>
        <v/>
      </c>
      <c r="M30" s="26" t="str">
        <f>IF(Checklist4810[[#This Row],[SSGUID]]="",IF(Checklist4810[[#This Row],[PIGUID]]="","",INDEX(PIs[[Column1]:[SS]],MATCH(Checklist4810[[#This Row],[PIGUID]],PIs[GUID],0),8)),"")</f>
        <v/>
      </c>
      <c r="N30" s="43"/>
      <c r="O30" s="43"/>
      <c r="P30" s="43" t="str">
        <f>IF(Checklist4810[[#This Row],[ifna]]="NA","",IF(Checklist4810[[#This Row],[RelatedPQ]]=0,"",IF(Checklist4810[[#This Row],[RelatedPQ]]="","",IF((INDEX(_S2PQ_relational[],MATCH(Checklist4810[[#This Row],[PIGUID&amp;NO]],_S2PQ_relational[PIGUID &amp; "NO"],0),1))=Checklist4810[[#This Row],[PIGUID]],"Non applicabile",""))))</f>
        <v/>
      </c>
      <c r="Q30" s="26" t="str">
        <f>IF(Checklist4810[[#This Row],[N/A]]="Non applicabile",INDEX(_S2PQ[[Domande della fase 2]:[Justification]],MATCH(Checklist4810[[#This Row],[RelatedPQ]],_S2PQ[S2PQGUID],0),3),"")</f>
        <v/>
      </c>
      <c r="R30" s="41"/>
    </row>
    <row r="31" spans="2:18" ht="30.6" hidden="1" x14ac:dyDescent="0.3">
      <c r="B31" s="30"/>
      <c r="C31" s="31" t="s">
        <v>52</v>
      </c>
      <c r="D31" s="19">
        <f>IF(Checklist4810[[#This Row],[SGUID]]="",IF(Checklist4810[[#This Row],[SSGUID]]="",0,1),1)</f>
        <v>1</v>
      </c>
      <c r="E31" s="31"/>
      <c r="F31" s="27" t="str">
        <f>_xlfn.IFNA(Checklist4810[[#This Row],[RelatedPQ]],"NA")</f>
        <v/>
      </c>
      <c r="G31" s="26" t="str">
        <f>IF(Checklist4810[[#This Row],[PIGUID]]="","",INDEX(_S2PQ_relational[#Data],MATCH(Checklist4810[[#This Row],[PIGUID&amp;NO]],_S2PQ_relational[PIGUID &amp; "NO"],0),2))</f>
        <v/>
      </c>
      <c r="H31" s="27" t="str">
        <f>Checklist4810[[#This Row],[PIGUID]]&amp;"NO"</f>
        <v>NO</v>
      </c>
      <c r="I31" s="27" t="str">
        <f>IF(Checklist4810[[#This Row],[PIGUID]]="","",INDEX(PIs[NA Exempt],MATCH(Checklist4810[[#This Row],[PIGUID]],PIs[GUID],0),1))</f>
        <v/>
      </c>
      <c r="J31"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1" s="26" t="str">
        <f>IF(Checklist4810[[#This Row],[SGUID]]="",IF(Checklist4810[[#This Row],[SSGUID]]="",INDEX(PIs[[Column1]:[SS]],MATCH(Checklist4810[[#This Row],[PIGUID]],PIs[GUID],0),6),""),"")</f>
        <v/>
      </c>
      <c r="M31" s="26" t="str">
        <f>IF(Checklist4810[[#This Row],[SSGUID]]="",IF(Checklist4810[[#This Row],[PIGUID]]="","",INDEX(PIs[[Column1]:[SS]],MATCH(Checklist4810[[#This Row],[PIGUID]],PIs[GUID],0),8)),"")</f>
        <v/>
      </c>
      <c r="N31" s="43"/>
      <c r="O31" s="43"/>
      <c r="P31" s="43" t="str">
        <f>IF(Checklist4810[[#This Row],[ifna]]="NA","",IF(Checklist4810[[#This Row],[RelatedPQ]]=0,"",IF(Checklist4810[[#This Row],[RelatedPQ]]="","",IF((INDEX(_S2PQ_relational[],MATCH(Checklist4810[[#This Row],[PIGUID&amp;NO]],_S2PQ_relational[PIGUID &amp; "NO"],0),1))=Checklist4810[[#This Row],[PIGUID]],"Non applicabile",""))))</f>
        <v/>
      </c>
      <c r="Q31" s="26" t="str">
        <f>IF(Checklist4810[[#This Row],[N/A]]="Non applicabile",INDEX(_S2PQ[[Domande della fase 2]:[Justification]],MATCH(Checklist4810[[#This Row],[RelatedPQ]],_S2PQ[S2PQGUID],0),3),"")</f>
        <v/>
      </c>
      <c r="R31" s="41"/>
    </row>
    <row r="32" spans="2:18" ht="408.75" customHeight="1" x14ac:dyDescent="0.3">
      <c r="B32" s="30"/>
      <c r="C32" s="31"/>
      <c r="D32" s="19">
        <f>IF(Checklist4810[[#This Row],[SGUID]]="",IF(Checklist4810[[#This Row],[SSGUID]]="",0,1),1)</f>
        <v>0</v>
      </c>
      <c r="E32" s="31" t="s">
        <v>303</v>
      </c>
      <c r="F32" s="27" t="str">
        <f>_xlfn.IFNA(Checklist4810[[#This Row],[RelatedPQ]],"NA")</f>
        <v>NA</v>
      </c>
      <c r="G32" s="26" t="e">
        <f>IF(Checklist4810[[#This Row],[PIGUID]]="","",INDEX(_S2PQ_relational[#Data],MATCH(Checklist4810[[#This Row],[PIGUID&amp;NO]],_S2PQ_relational[PIGUID &amp; "NO"],0),2))</f>
        <v>#N/A</v>
      </c>
      <c r="H32" s="27" t="str">
        <f>Checklist4810[[#This Row],[PIGUID]]&amp;"NO"</f>
        <v>5QYYzcS5RynnmhMFO3IxSbNO</v>
      </c>
      <c r="I32" s="27" t="b">
        <f>IF(Checklist4810[[#This Row],[PIGUID]]="","",INDEX(PIs[NA Exempt],MATCH(Checklist4810[[#This Row],[PIGUID]],PIs[GUID],0),1))</f>
        <v>0</v>
      </c>
      <c r="J3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04.01</v>
      </c>
      <c r="K3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Il produttore ha adottato e rispetta una politica per la protezione dei diritti umani, riconoscendo i diritti dichiarati nelle principali convenzioni lavorative dell'Organizzazione Internazionale del Lavoro (ILO), contro qualsiasi forma di lavoro forzato, corruzione, punizione corporale, molestia, abuso e discriminazione e a tutela di condizioni di lavoro adeguate, pratiche sociali e diritti umani per tutti i lavoratori. </v>
      </c>
      <c r="L32" s="69" t="str">
        <f>IF(Checklist4810[[#This Row],[SGUID]]="",IF(Checklist4810[[#This Row],[SSGUID]]="",INDEX(PIs[[Column1]:[SS]],MATCH(Checklist4810[[#This Row],[PIGUID]],PIs[GUID],0),6),""),"")</f>
        <v>La politica sui diritti umani del produttore dovrà includere come minimo i seguenti requisiti:
1\. Il produttore rispetta tutte le leggi e i regolamenti locali.
2\. Il produttore rispetta i diritti dei lavoratori inclusi nelle principali convenzioni dell'ILO.
3\. Il produttore si impegna a rispettare i diritti umani come indicato nei Principi guida delle Nazioni Unite su imprese e diritti umani.
4\. Il produttore evita, non è coinvolto, non sostiene e non tollera alcun tipo di discriminazione nelle pratiche di impiego.
5\. Il produttore non sostiene e non tollera l'utilizzo di minacce o punizioni corporali, coercizione fisica o psicologica, bullismo, molestie o abusi di alcun tipo.
6\. Il produttore verifica che nessun lavoratore sia coinvolto in situazioni di servitù debitoria o lavoro forzato per un datore di lavoro, reclutatore di manodopera o altra entità, al fine di ripagare i propri debiti.
7\. Il produttore proibisce qualsiasi coinvolgimento in atti di corruzione, estorsione, appropriazione indebita o abuso, in forma diretta o indiretta.
Per le aziende agricole a conduzione familiare senza lavoratori assunti, “lavoratori” deve far riferimento ai principali membri della famiglia che lavorano nell’azienda.
\- Nella politica del produttore, il riconoscimento dei diritti inclusi nelle principali convenzioni dell'ILO dovrà citare esplicitamente le convenzioni seguenti e le relative raccomandazioni (anche qualora non fossero state ratificate a livello statale): 29 e 105 e Raccomandazione 35 (Costrizione indiretta al lavoro), 87 (Libertà di associazione), 98 (Diritto di organizzazione e negoziazione collettiva), 100 e 111 e Raccomandazioni 90 e 111 (Uguaglianza di retribuzione fra manodopera maschile e femminile per un lavoro di valore uguale; Discriminazione in materia di impiego e nelle professioni), 138 e Raccomandazione 146 (Età minima), 182 e Raccomandazione 190 (Proibizione delle forme peggiori di lavoro minorile), 81 (Ispezione del lavoro nell'industria e nel commercio), 122 (Politica dell'impiego).
\- La politica dovrà dimostrare la comprensione dei Principi guida delle Nazioni Unite su imprese e diritti umani in relazione a dignità, giustizia, equità, rispetto e indipendenza.
\- La politica dovrà consentire a tutti i lavoratori di presentare reclami per qualsiasi violazione della presente dichiarazione utilizzando un processo di reclamo che tuteli la riservatezza, senza timori di ritorsioni e con la garanzia di una pronta risoluzione.
\- Dopo aver comunicato la politica, il produttore dovrà aspettarsi la piena conformità agli stessi impegni da parte di tutti i subappaltatori di manodopera fino al termine del rapporto commerciale.
\- Il produttore dovrà accettare che, qualora venga rilevata una qualsiasi violazione di questa politica in occasione delle verifiche per la valutazione GRASP, tale violazione dovrà essere considerata come un'inadempienza al presente P&amp;C.</v>
      </c>
      <c r="M32" s="26" t="str">
        <f>IF(Checklist4810[[#This Row],[SSGUID]]="",IF(Checklist4810[[#This Row],[PIGUID]]="","",INDEX(PIs[[Column1]:[SS]],MATCH(Checklist4810[[#This Row],[PIGUID]],PIs[GUID],0),8)),"")</f>
        <v>Requisito Maggiore</v>
      </c>
      <c r="N32" s="43"/>
      <c r="O32" s="43"/>
      <c r="P32" s="43" t="str">
        <f>IF(Checklist4810[[#This Row],[ifna]]="NA","",IF(Checklist4810[[#This Row],[RelatedPQ]]=0,"",IF(Checklist4810[[#This Row],[RelatedPQ]]="","",IF((INDEX(_S2PQ_relational[],MATCH(Checklist4810[[#This Row],[PIGUID&amp;NO]],_S2PQ_relational[PIGUID &amp; "NO"],0),1))=Checklist4810[[#This Row],[PIGUID]],"Non applicabile",""))))</f>
        <v/>
      </c>
      <c r="Q32" s="26" t="str">
        <f>IF(Checklist4810[[#This Row],[N/A]]="Non applicabile",INDEX(_S2PQ[[Domande della fase 2]:[Justification]],MATCH(Checklist4810[[#This Row],[RelatedPQ]],_S2PQ[S2PQGUID],0),3),"")</f>
        <v/>
      </c>
      <c r="R32" s="41"/>
    </row>
    <row r="33" spans="2:18" ht="164.4" customHeight="1" x14ac:dyDescent="0.3">
      <c r="B33" s="30"/>
      <c r="C33" s="31"/>
      <c r="D33" s="19">
        <f>IF(Checklist4810[[#This Row],[SGUID]]="",IF(Checklist4810[[#This Row],[SSGUID]]="",0,1),1)</f>
        <v>0</v>
      </c>
      <c r="E33" s="31" t="s">
        <v>294</v>
      </c>
      <c r="F33" s="27" t="str">
        <f>_xlfn.IFNA(Checklist4810[[#This Row],[RelatedPQ]],"NA")</f>
        <v>NA</v>
      </c>
      <c r="G33" s="26" t="e">
        <f>IF(Checklist4810[[#This Row],[PIGUID]]="","",INDEX(_S2PQ_relational[#Data],MATCH(Checklist4810[[#This Row],[PIGUID&amp;NO]],_S2PQ_relational[PIGUID &amp; "NO"],0),2))</f>
        <v>#N/A</v>
      </c>
      <c r="H33" s="27" t="str">
        <f>Checklist4810[[#This Row],[PIGUID]]&amp;"NO"</f>
        <v>6Do8vAYP3N7Xv7Vfnwf97MNO</v>
      </c>
      <c r="I33" s="27" t="b">
        <f>IF(Checklist4810[[#This Row],[PIGUID]]="","",INDEX(PIs[NA Exempt],MATCH(Checklist4810[[#This Row],[PIGUID]],PIs[GUID],0),1))</f>
        <v>0</v>
      </c>
      <c r="J3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04.02</v>
      </c>
      <c r="K3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Tutti i lavoratori sono stati informati in merito ai contenuti della politica sui diritti umani del produttore. </v>
      </c>
      <c r="L33" s="26" t="str">
        <f>IF(Checklist4810[[#This Row],[SGUID]]="",IF(Checklist4810[[#This Row],[SSGUID]]="",INDEX(PIs[[Column1]:[SS]],MATCH(Checklist4810[[#This Row],[PIGUID]],PIs[GUID],0),6),""),"")</f>
        <v xml:space="preserve">Il termine "informati" implica che tali informazioni dovranno essere sempre disponibili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
In caso di affissione dei contenuti, gli avvisi dovranno essere collocati in aree comuni accessibili a tutti i lavoratori (ad es., aree per le pause, il consumo dei pasti o spogliatoi, ecc.), e dovranno contenere i recapiti per la presentazione dei reclami.
</v>
      </c>
      <c r="M33" s="26" t="str">
        <f>IF(Checklist4810[[#This Row],[SSGUID]]="",IF(Checklist4810[[#This Row],[PIGUID]]="","",INDEX(PIs[[Column1]:[SS]],MATCH(Checklist4810[[#This Row],[PIGUID]],PIs[GUID],0),8)),"")</f>
        <v>Requisito Maggiore</v>
      </c>
      <c r="N33" s="43"/>
      <c r="O33" s="43"/>
      <c r="P33" s="43" t="str">
        <f>IF(Checklist4810[[#This Row],[ifna]]="NA","",IF(Checklist4810[[#This Row],[RelatedPQ]]=0,"",IF(Checklist4810[[#This Row],[RelatedPQ]]="","",IF((INDEX(_S2PQ_relational[],MATCH(Checklist4810[[#This Row],[PIGUID&amp;NO]],_S2PQ_relational[PIGUID &amp; "NO"],0),1))=Checklist4810[[#This Row],[PIGUID]],"Non applicabile",""))))</f>
        <v/>
      </c>
      <c r="Q33" s="26" t="str">
        <f>IF(Checklist4810[[#This Row],[N/A]]="Non applicabile",INDEX(_S2PQ[[Domande della fase 2]:[Justification]],MATCH(Checklist4810[[#This Row],[RelatedPQ]],_S2PQ[S2PQGUID],0),3),"")</f>
        <v/>
      </c>
      <c r="R33" s="41"/>
    </row>
    <row r="34" spans="2:18" ht="153" x14ac:dyDescent="0.3">
      <c r="B34" s="30"/>
      <c r="C34" s="31"/>
      <c r="D34" s="19">
        <f>IF(Checklist4810[[#This Row],[SGUID]]="",IF(Checklist4810[[#This Row],[SSGUID]]="",0,1),1)</f>
        <v>0</v>
      </c>
      <c r="E34" s="31" t="s">
        <v>293</v>
      </c>
      <c r="F34" s="27" t="str">
        <f>_xlfn.IFNA(Checklist4810[[#This Row],[RelatedPQ]],"NA")</f>
        <v>NA</v>
      </c>
      <c r="G34" s="26" t="e">
        <f>IF(Checklist4810[[#This Row],[PIGUID]]="","",INDEX(_S2PQ_relational[#Data],MATCH(Checklist4810[[#This Row],[PIGUID&amp;NO]],_S2PQ_relational[PIGUID &amp; "NO"],0),2))</f>
        <v>#N/A</v>
      </c>
      <c r="H34" s="27" t="str">
        <f>Checklist4810[[#This Row],[PIGUID]]&amp;"NO"</f>
        <v>1I2lvoMa3TWCWbPOI8a06kNO</v>
      </c>
      <c r="I34" s="27" t="b">
        <f>IF(Checklist4810[[#This Row],[PIGUID]]="","",INDEX(PIs[NA Exempt],MATCH(Checklist4810[[#This Row],[PIGUID]],PIs[GUID],0),1))</f>
        <v>0</v>
      </c>
      <c r="J3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04.03</v>
      </c>
      <c r="K3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Tutto il personale di vigilanza è stato informato in merito ai contenuti della politica sui diritti umani del produttore.</v>
      </c>
      <c r="L34" s="26" t="str">
        <f>IF(Checklist4810[[#This Row],[SGUID]]="",IF(Checklist4810[[#This Row],[SSGUID]]="",INDEX(PIs[[Column1]:[SS]],MATCH(Checklist4810[[#This Row],[PIGUID]],PIs[GUID],0),6),""),"")</f>
        <v xml:space="preserve">Il termine "informato" implica che, ad es., a tutto il personale di gestione sia stata fornita una copia della politica sui diritti umani del produttore o che la spiegazione di tale politica del produttore sia inclusa nel processo di inserimento di ogni nuovo membro del personale di gestione.
Il termine "contenuti" comprende, ad es., una spiegazione dei diversi diritti inclusi e del processo di reclamo per la denuncia di eventuali violazioni di tali diritti.
L'espressione "personale di vigilanza" si riferisce a qualsiasi membro del personale in contatto con i lavoratori o con mansioni di vigilanza nel sito, come capoturno, responsabile, supervisore della squadra, ecc. In mancanza di personale simile, il produttore dovrà essere a conoscenza del criterio GRASP su questo argomento.
Se un produttore utilizza esclusivamente manodopera subappaltata, occorrerà informare il collegamento GRASP con il personale di gestione.
</v>
      </c>
      <c r="M34" s="26" t="str">
        <f>IF(Checklist4810[[#This Row],[SSGUID]]="",IF(Checklist4810[[#This Row],[PIGUID]]="","",INDEX(PIs[[Column1]:[SS]],MATCH(Checklist4810[[#This Row],[PIGUID]],PIs[GUID],0),8)),"")</f>
        <v>Requisito Minore</v>
      </c>
      <c r="N34" s="43"/>
      <c r="O34" s="43"/>
      <c r="P34" s="43" t="str">
        <f>IF(Checklist4810[[#This Row],[ifna]]="NA","",IF(Checklist4810[[#This Row],[RelatedPQ]]=0,"",IF(Checklist4810[[#This Row],[RelatedPQ]]="","",IF((INDEX(_S2PQ_relational[],MATCH(Checklist4810[[#This Row],[PIGUID&amp;NO]],_S2PQ_relational[PIGUID &amp; "NO"],0),1))=Checklist4810[[#This Row],[PIGUID]],"Non applicabile",""))))</f>
        <v/>
      </c>
      <c r="Q34" s="26" t="str">
        <f>IF(Checklist4810[[#This Row],[N/A]]="Non applicabile",INDEX(_S2PQ[[Domande della fase 2]:[Justification]],MATCH(Checklist4810[[#This Row],[RelatedPQ]],_S2PQ[S2PQGUID],0),3),"")</f>
        <v/>
      </c>
      <c r="R34" s="41"/>
    </row>
    <row r="35" spans="2:18" ht="173.4" x14ac:dyDescent="0.3">
      <c r="B35" s="30"/>
      <c r="C35" s="31"/>
      <c r="D35" s="19">
        <f>IF(Checklist4810[[#This Row],[SGUID]]="",IF(Checklist4810[[#This Row],[SSGUID]]="",0,1),1)</f>
        <v>0</v>
      </c>
      <c r="E35" s="31" t="s">
        <v>279</v>
      </c>
      <c r="F35" s="27" t="str">
        <f>_xlfn.IFNA(Checklist4810[[#This Row],[RelatedPQ]],"NA")</f>
        <v>NA</v>
      </c>
      <c r="G35" s="26" t="e">
        <f>IF(Checklist4810[[#This Row],[PIGUID]]="","",INDEX(_S2PQ_relational[#Data],MATCH(Checklist4810[[#This Row],[PIGUID&amp;NO]],_S2PQ_relational[PIGUID &amp; "NO"],0),2))</f>
        <v>#N/A</v>
      </c>
      <c r="H35" s="27" t="str">
        <f>Checklist4810[[#This Row],[PIGUID]]&amp;"NO"</f>
        <v>18hg0Wx3h9CUGZ5iIEVXGKNO</v>
      </c>
      <c r="I35" s="27" t="b">
        <f>IF(Checklist4810[[#This Row],[PIGUID]]="","",INDEX(PIs[NA Exempt],MATCH(Checklist4810[[#This Row],[PIGUID]],PIs[GUID],0),1))</f>
        <v>0</v>
      </c>
      <c r="J3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04.04</v>
      </c>
      <c r="K3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produttore comunica la politica sui diritti umani del produttore a tutti i subappaltatori di manodopera. Gli atri subappaltatori e visitatori vengono informati in occasione della visita all'azienda agricola.</v>
      </c>
      <c r="L35" s="38" t="str">
        <f>IF(Checklist4810[[#This Row],[SGUID]]="",IF(Checklist4810[[#This Row],[SSGUID]]="",INDEX(PIs[[Column1]:[SS]],MATCH(Checklist4810[[#This Row],[PIGUID]],PIs[GUID],0),6),""),"")</f>
        <v>La comunicazione dovrà avvenire prima del contratto con il partner aziendale e dovrà essere documentata.
Per l'Opzione 2, la comunicazione potrà essere gestita ed effettuata a livello del sistema di gestione della qualità (SGQ) ma dovrà essere documentata a livello del membro del gruppo di produttori e del subappaltatore.
Dovranno esistere prove documentali dell'avvenuta comunicazione della politica e della sua relativa accettazione. Il valutatore dovrà ispezionare le prove documentali (ad es., un documento firmato per accettazione delle politiche, la comunicazione nei contratti e così via).
Ai subappaltatori presenti presso il sito di produzione (oppure ai lavoratori subappaltati se il subappaltatore non è presente), il produttore dovrà fornire una copia della sua politica sui diritti umani illustrando la possibilità di denunciare le violazioni mediante il processo di reclamo previsto nell'azienda agricola.
Ai visitatori e agli altri subappaltatori in visita presso il sito del produttore, questi dovrà comunicare la sua politica di tolleranza zero nei confronti di inadempienze con la sua politica sui diritti umani e con le leggi locali durante la permanenza in azienda. È compito del produttore monitorare il rispetto di tali indicazioni.</v>
      </c>
      <c r="M35" s="26" t="str">
        <f>IF(Checklist4810[[#This Row],[SSGUID]]="",IF(Checklist4810[[#This Row],[PIGUID]]="","",INDEX(PIs[[Column1]:[SS]],MATCH(Checklist4810[[#This Row],[PIGUID]],PIs[GUID],0),8)),"")</f>
        <v>Requisito Maggiore</v>
      </c>
      <c r="N35" s="43"/>
      <c r="O35" s="43"/>
      <c r="P35" s="43" t="str">
        <f>IF(Checklist4810[[#This Row],[ifna]]="NA","",IF(Checklist4810[[#This Row],[RelatedPQ]]=0,"",IF(Checklist4810[[#This Row],[RelatedPQ]]="","",IF((INDEX(_S2PQ_relational[],MATCH(Checklist4810[[#This Row],[PIGUID&amp;NO]],_S2PQ_relational[PIGUID &amp; "NO"],0),1))=Checklist4810[[#This Row],[PIGUID]],"Non applicabile",""))))</f>
        <v/>
      </c>
      <c r="Q35" s="26" t="str">
        <f>IF(Checklist4810[[#This Row],[N/A]]="Non applicabile",INDEX(_S2PQ[[Domande della fase 2]:[Justification]],MATCH(Checklist4810[[#This Row],[RelatedPQ]],_S2PQ[S2PQGUID],0),3),"")</f>
        <v/>
      </c>
      <c r="R35" s="41"/>
    </row>
    <row r="36" spans="2:18" ht="166.8" customHeight="1" x14ac:dyDescent="0.3">
      <c r="B36" s="30"/>
      <c r="C36" s="31"/>
      <c r="D36" s="19">
        <f>IF(Checklist4810[[#This Row],[SGUID]]="",IF(Checklist4810[[#This Row],[SSGUID]]="",0,1),1)</f>
        <v>0</v>
      </c>
      <c r="E36" s="31" t="s">
        <v>278</v>
      </c>
      <c r="F36" s="27" t="str">
        <f>_xlfn.IFNA(Checklist4810[[#This Row],[RelatedPQ]],"NA")</f>
        <v>NA</v>
      </c>
      <c r="G36" s="26" t="e">
        <f>IF(Checklist4810[[#This Row],[PIGUID]]="","",INDEX(_S2PQ_relational[#Data],MATCH(Checklist4810[[#This Row],[PIGUID&amp;NO]],_S2PQ_relational[PIGUID &amp; "NO"],0),2))</f>
        <v>#N/A</v>
      </c>
      <c r="H36" s="27" t="str">
        <f>Checklist4810[[#This Row],[PIGUID]]&amp;"NO"</f>
        <v>7geNs0j1gKJkrzJeivUc5BNO</v>
      </c>
      <c r="I36" s="27" t="b">
        <f>IF(Checklist4810[[#This Row],[PIGUID]]="","",INDEX(PIs[NA Exempt],MATCH(Checklist4810[[#This Row],[PIGUID]],PIs[GUID],0),1))</f>
        <v>0</v>
      </c>
      <c r="J3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04.05</v>
      </c>
      <c r="K3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La politica sui diritti umani viene riesaminata ogni tre anni o in corrispondenza di modifiche alle leggi sul lavoro o al modulo aggiuntivo GRASP, a seconda della condizione che si verifica prima.</v>
      </c>
      <c r="L36" s="26" t="str">
        <f>IF(Checklist4810[[#This Row],[SGUID]]="",IF(Checklist4810[[#This Row],[SSGUID]]="",INDEX(PIs[[Column1]:[SS]],MATCH(Checklist4810[[#This Row],[PIGUID]],PIs[GUID],0),6),""),"")</f>
        <v xml:space="preserve">In caso di riesame ogni tre anni, il valutatore dovrà verificare la politica sui diritti umani del produttore per controllare l'eventuale introduzione di modifiche alla legislazione sul lavoro che regola le politiche.
In caso di revisione dopo un aggiornamento delle linee guida interpretative nazionali del modulo aggiuntivo GRASP, il valutatore dovrà verificare eventuali modifiche alle linee guida interpretative nazionali che influiscano sulle politiche sui diritti umani del produttore.
In caso di Opzione 2 gruppo di produttori, sarà necessario riesaminare i contenuti a livello del SGQ ogni tre anni o prima se necessario.
</v>
      </c>
      <c r="M36" s="26" t="str">
        <f>IF(Checklist4810[[#This Row],[SSGUID]]="",IF(Checklist4810[[#This Row],[PIGUID]]="","",INDEX(PIs[[Column1]:[SS]],MATCH(Checklist4810[[#This Row],[PIGUID]],PIs[GUID],0),8)),"")</f>
        <v>Requisito Minore</v>
      </c>
      <c r="N36" s="43"/>
      <c r="O36" s="43"/>
      <c r="P36" s="43" t="str">
        <f>IF(Checklist4810[[#This Row],[ifna]]="NA","",IF(Checklist4810[[#This Row],[RelatedPQ]]=0,"",IF(Checklist4810[[#This Row],[RelatedPQ]]="","",IF((INDEX(_S2PQ_relational[],MATCH(Checklist4810[[#This Row],[PIGUID&amp;NO]],_S2PQ_relational[PIGUID &amp; "NO"],0),1))=Checklist4810[[#This Row],[PIGUID]],"Non applicabile",""))))</f>
        <v/>
      </c>
      <c r="Q36" s="26" t="str">
        <f>IF(Checklist4810[[#This Row],[N/A]]="Non applicabile",INDEX(_S2PQ[[Domande della fase 2]:[Justification]],MATCH(Checklist4810[[#This Row],[RelatedPQ]],_S2PQ[S2PQGUID],0),3),"")</f>
        <v/>
      </c>
      <c r="R36" s="41"/>
    </row>
    <row r="37" spans="2:18" ht="51" x14ac:dyDescent="0.3">
      <c r="B37" s="30" t="s">
        <v>261</v>
      </c>
      <c r="C37" s="31"/>
      <c r="D37" s="19">
        <f>IF(Checklist4810[[#This Row],[SGUID]]="",IF(Checklist4810[[#This Row],[SSGUID]]="",0,1),1)</f>
        <v>1</v>
      </c>
      <c r="E37" s="31"/>
      <c r="F37" s="27" t="str">
        <f>_xlfn.IFNA(Checklist4810[[#This Row],[RelatedPQ]],"NA")</f>
        <v/>
      </c>
      <c r="G37" s="26" t="str">
        <f>IF(Checklist4810[[#This Row],[PIGUID]]="","",INDEX(_S2PQ_relational[#Data],MATCH(Checklist4810[[#This Row],[PIGUID&amp;NO]],_S2PQ_relational[PIGUID &amp; "NO"],0),2))</f>
        <v/>
      </c>
      <c r="H37" s="27" t="str">
        <f>Checklist4810[[#This Row],[PIGUID]]&amp;"NO"</f>
        <v>NO</v>
      </c>
      <c r="I37" s="27" t="str">
        <f>IF(Checklist4810[[#This Row],[PIGUID]]="","",INDEX(PIs[NA Exempt],MATCH(Checklist4810[[#This Row],[PIGUID]],PIs[GUID],0),1))</f>
        <v/>
      </c>
      <c r="J37" s="26" t="str">
        <f>IF(Checklist4810[[#This Row],[SGUID]]="",IF(Checklist4810[[#This Row],[SSGUID]]="",IF(Checklist4810[[#This Row],[PIGUID]]="","",INDEX(PIs[[Column1]:[SS]],MATCH(Checklist4810[[#This Row],[PIGUID]],PIs[GUID],0),2)),INDEX(PIs[[Column1]:[SS]],MATCH(Checklist4810[[#This Row],[SSGUID]],PIs[SSGUID],0),18)),INDEX(PIs[[Column1]:[SS]],MATCH(Checklist4810[[#This Row],[SGUID]],PIs[SGUID],0),14))</f>
        <v>ACCESSO ALLE INFORMAZIONI RELATIVE ALLE LEGGI SUL LAVORO</v>
      </c>
      <c r="K3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7" s="26" t="str">
        <f>IF(Checklist4810[[#This Row],[SGUID]]="",IF(Checklist4810[[#This Row],[SSGUID]]="",INDEX(PIs[[Column1]:[SS]],MATCH(Checklist4810[[#This Row],[PIGUID]],PIs[GUID],0),6),""),"")</f>
        <v/>
      </c>
      <c r="M37" s="26" t="str">
        <f>IF(Checklist4810[[#This Row],[SSGUID]]="",IF(Checklist4810[[#This Row],[PIGUID]]="","",INDEX(PIs[[Column1]:[SS]],MATCH(Checklist4810[[#This Row],[PIGUID]],PIs[GUID],0),8)),"")</f>
        <v/>
      </c>
      <c r="N37" s="43"/>
      <c r="O37" s="43"/>
      <c r="P37" s="43" t="str">
        <f>IF(Checklist4810[[#This Row],[ifna]]="NA","",IF(Checklist4810[[#This Row],[RelatedPQ]]=0,"",IF(Checklist4810[[#This Row],[RelatedPQ]]="","",IF((INDEX(_S2PQ_relational[],MATCH(Checklist4810[[#This Row],[PIGUID&amp;NO]],_S2PQ_relational[PIGUID &amp; "NO"],0),1))=Checklist4810[[#This Row],[PIGUID]],"Non applicabile",""))))</f>
        <v/>
      </c>
      <c r="Q37" s="26" t="str">
        <f>IF(Checklist4810[[#This Row],[N/A]]="Non applicabile",INDEX(_S2PQ[[Domande della fase 2]:[Justification]],MATCH(Checklist4810[[#This Row],[RelatedPQ]],_S2PQ[S2PQGUID],0),3),"")</f>
        <v/>
      </c>
      <c r="R37" s="41"/>
    </row>
    <row r="38" spans="2:18" ht="30.6" hidden="1" x14ac:dyDescent="0.3">
      <c r="B38" s="30"/>
      <c r="C38" s="31" t="s">
        <v>52</v>
      </c>
      <c r="D38" s="19">
        <f>IF(Checklist4810[[#This Row],[SGUID]]="",IF(Checklist4810[[#This Row],[SSGUID]]="",0,1),1)</f>
        <v>1</v>
      </c>
      <c r="E38" s="31"/>
      <c r="F38" s="27" t="str">
        <f>_xlfn.IFNA(Checklist4810[[#This Row],[RelatedPQ]],"NA")</f>
        <v/>
      </c>
      <c r="G38" s="26" t="str">
        <f>IF(Checklist4810[[#This Row],[PIGUID]]="","",INDEX(_S2PQ_relational[#Data],MATCH(Checklist4810[[#This Row],[PIGUID&amp;NO]],_S2PQ_relational[PIGUID &amp; "NO"],0),2))</f>
        <v/>
      </c>
      <c r="H38" s="27" t="str">
        <f>Checklist4810[[#This Row],[PIGUID]]&amp;"NO"</f>
        <v>NO</v>
      </c>
      <c r="I38" s="27" t="str">
        <f>IF(Checklist4810[[#This Row],[PIGUID]]="","",INDEX(PIs[NA Exempt],MATCH(Checklist4810[[#This Row],[PIGUID]],PIs[GUID],0),1))</f>
        <v/>
      </c>
      <c r="J38"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3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38" s="26" t="str">
        <f>IF(Checklist4810[[#This Row],[SGUID]]="",IF(Checklist4810[[#This Row],[SSGUID]]="",INDEX(PIs[[Column1]:[SS]],MATCH(Checklist4810[[#This Row],[PIGUID]],PIs[GUID],0),6),""),"")</f>
        <v/>
      </c>
      <c r="M38" s="26" t="str">
        <f>IF(Checklist4810[[#This Row],[SSGUID]]="",IF(Checklist4810[[#This Row],[PIGUID]]="","",INDEX(PIs[[Column1]:[SS]],MATCH(Checklist4810[[#This Row],[PIGUID]],PIs[GUID],0),8)),"")</f>
        <v/>
      </c>
      <c r="N38" s="43"/>
      <c r="O38" s="43"/>
      <c r="P38" s="43" t="str">
        <f>IF(Checklist4810[[#This Row],[ifna]]="NA","",IF(Checklist4810[[#This Row],[RelatedPQ]]=0,"",IF(Checklist4810[[#This Row],[RelatedPQ]]="","",IF((INDEX(_S2PQ_relational[],MATCH(Checklist4810[[#This Row],[PIGUID&amp;NO]],_S2PQ_relational[PIGUID &amp; "NO"],0),1))=Checklist4810[[#This Row],[PIGUID]],"Non applicabile",""))))</f>
        <v/>
      </c>
      <c r="Q38" s="26" t="str">
        <f>IF(Checklist4810[[#This Row],[N/A]]="Non applicabile",INDEX(_S2PQ[[Domande della fase 2]:[Justification]],MATCH(Checklist4810[[#This Row],[RelatedPQ]],_S2PQ[S2PQGUID],0),3),"")</f>
        <v/>
      </c>
      <c r="R38" s="41"/>
    </row>
    <row r="39" spans="2:18" ht="122.4" x14ac:dyDescent="0.3">
      <c r="B39" s="30"/>
      <c r="C39" s="31"/>
      <c r="D39" s="19">
        <f>IF(Checklist4810[[#This Row],[SGUID]]="",IF(Checklist4810[[#This Row],[SSGUID]]="",0,1),1)</f>
        <v>0</v>
      </c>
      <c r="E39" s="31" t="s">
        <v>263</v>
      </c>
      <c r="F39" s="27" t="str">
        <f>_xlfn.IFNA(Checklist4810[[#This Row],[RelatedPQ]],"NA")</f>
        <v>NA</v>
      </c>
      <c r="G39" s="26" t="e">
        <f>IF(Checklist4810[[#This Row],[PIGUID]]="","",INDEX(_S2PQ_relational[#Data],MATCH(Checklist4810[[#This Row],[PIGUID&amp;NO]],_S2PQ_relational[PIGUID &amp; "NO"],0),2))</f>
        <v>#N/A</v>
      </c>
      <c r="H39" s="27" t="str">
        <f>Checklist4810[[#This Row],[PIGUID]]&amp;"NO"</f>
        <v>2eqj1B1ZG1aYK9JZ0Yoe4UNO</v>
      </c>
      <c r="I39" s="27" t="b">
        <f>IF(Checklist4810[[#This Row],[PIGUID]]="","",INDEX(PIs[NA Exempt],MATCH(Checklist4810[[#This Row],[PIGUID]],PIs[GUID],0),1))</f>
        <v>0</v>
      </c>
      <c r="J3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05.01</v>
      </c>
      <c r="K3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Ai lavoratori e alla rappresentanza dei lavoratori vengono fornite informazioni aggiornate e di facile comprensione relative a salario minimo, orario di lavoro, pause, congedo di maternità e malattia, molestie e discriminazioni, libertà di associazione, ferie, sindacati e contatti delle autorità del lavoro locali.</v>
      </c>
      <c r="L39" s="26" t="str">
        <f>IF(Checklist4810[[#This Row],[SGUID]]="",IF(Checklist4810[[#This Row],[SSGUID]]="",INDEX(PIs[[Column1]:[SS]],MATCH(Checklist4810[[#This Row],[PIGUID]],PIs[GUID],0),6),""),"")</f>
        <v xml:space="preserve">Le informazioni dovranno essere rese disponibili anche ai lavoratori subappaltati.
L'espressione "di facile comprensione" implica che le informazioni siano accessibili o che vengano illustrate le procedure di accesso se necessario. Ad esempio, se viene fornito l'accesso a un formato elettronico, occorrerà mettere a disposizione un dispositivo come un computer, che sia sempre collegato e disponibile, e i lavoratori dovranno aver ricevuto le istruzioni su come utilizzare tale dispositivo. Se vengono fornite informazioni per iscritto, come le linee guida interpretative nazionali o pittogrammi, tali informazioni dovranno essere disponibili in una o più lingue predominanti della forza lavoro.
Il termine "aggiornate" implica che tali informazioni siano tratte dal più recente regolamento applicabile e in vigore in relazione agli argomenti del criterio.
</v>
      </c>
      <c r="M39" s="26" t="str">
        <f>IF(Checklist4810[[#This Row],[SSGUID]]="",IF(Checklist4810[[#This Row],[PIGUID]]="","",INDEX(PIs[[Column1]:[SS]],MATCH(Checklist4810[[#This Row],[PIGUID]],PIs[GUID],0),8)),"")</f>
        <v>Requisito Maggiore</v>
      </c>
      <c r="N39" s="43"/>
      <c r="O39" s="43"/>
      <c r="P39" s="43" t="str">
        <f>IF(Checklist4810[[#This Row],[ifna]]="NA","",IF(Checklist4810[[#This Row],[RelatedPQ]]=0,"",IF(Checklist4810[[#This Row],[RelatedPQ]]="","",IF((INDEX(_S2PQ_relational[],MATCH(Checklist4810[[#This Row],[PIGUID&amp;NO]],_S2PQ_relational[PIGUID &amp; "NO"],0),1))=Checklist4810[[#This Row],[PIGUID]],"Non applicabile",""))))</f>
        <v/>
      </c>
      <c r="Q39" s="26" t="str">
        <f>IF(Checklist4810[[#This Row],[N/A]]="Non applicabile",INDEX(_S2PQ[[Domande della fase 2]:[Justification]],MATCH(Checklist4810[[#This Row],[RelatedPQ]],_S2PQ[S2PQGUID],0),3),"")</f>
        <v/>
      </c>
      <c r="R39" s="41"/>
    </row>
    <row r="40" spans="2:18" ht="156.75" customHeight="1" x14ac:dyDescent="0.3">
      <c r="B40" s="30"/>
      <c r="C40" s="31"/>
      <c r="D40" s="19">
        <f>IF(Checklist4810[[#This Row],[SGUID]]="",IF(Checklist4810[[#This Row],[SSGUID]]="",0,1),1)</f>
        <v>0</v>
      </c>
      <c r="E40" s="31" t="s">
        <v>254</v>
      </c>
      <c r="F40" s="27" t="str">
        <f>_xlfn.IFNA(Checklist4810[[#This Row],[RelatedPQ]],"NA")</f>
        <v>NA</v>
      </c>
      <c r="G40" s="26" t="e">
        <f>IF(Checklist4810[[#This Row],[PIGUID]]="","",INDEX(_S2PQ_relational[#Data],MATCH(Checklist4810[[#This Row],[PIGUID&amp;NO]],_S2PQ_relational[PIGUID &amp; "NO"],0),2))</f>
        <v>#N/A</v>
      </c>
      <c r="H40" s="27" t="str">
        <f>Checklist4810[[#This Row],[PIGUID]]&amp;"NO"</f>
        <v>79P2YlIaBbTYuLX5kn7gmTNO</v>
      </c>
      <c r="I40" s="27" t="b">
        <f>IF(Checklist4810[[#This Row],[PIGUID]]="","",INDEX(PIs[NA Exempt],MATCH(Checklist4810[[#This Row],[PIGUID]],PIs[GUID],0),1))</f>
        <v>0</v>
      </c>
      <c r="J4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05.02</v>
      </c>
      <c r="K4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Confrontando eventuali differenze tra le leggi nazionali e locali e il modulo aggiuntivo GRASP, il produttore applica sempre la regola che offre il livello di tutela più elevato ai lavoratori. </v>
      </c>
      <c r="L40" s="26" t="str">
        <f>IF(Checklist4810[[#This Row],[SGUID]]="",IF(Checklist4810[[#This Row],[SSGUID]]="",INDEX(PIs[[Column1]:[SS]],MATCH(Checklist4810[[#This Row],[PIGUID]],PIs[GUID],0),6),""),"")</f>
        <v>L'espressione "livello di tutela più elevato" si riferisce al regolamento che offre la maggiore protezione o vantaggio al lavoratore.</v>
      </c>
      <c r="M40" s="26" t="str">
        <f>IF(Checklist4810[[#This Row],[SSGUID]]="",IF(Checklist4810[[#This Row],[PIGUID]]="","",INDEX(PIs[[Column1]:[SS]],MATCH(Checklist4810[[#This Row],[PIGUID]],PIs[GUID],0),8)),"")</f>
        <v>Requisito Maggiore</v>
      </c>
      <c r="N40" s="43"/>
      <c r="O40" s="43"/>
      <c r="P40" s="43" t="str">
        <f>IF(Checklist4810[[#This Row],[ifna]]="NA","",IF(Checklist4810[[#This Row],[RelatedPQ]]=0,"",IF(Checklist4810[[#This Row],[RelatedPQ]]="","",IF((INDEX(_S2PQ_relational[],MATCH(Checklist4810[[#This Row],[PIGUID&amp;NO]],_S2PQ_relational[PIGUID &amp; "NO"],0),1))=Checklist4810[[#This Row],[PIGUID]],"Non applicabile",""))))</f>
        <v/>
      </c>
      <c r="Q40" s="26" t="str">
        <f>IF(Checklist4810[[#This Row],[N/A]]="Non applicabile",INDEX(_S2PQ[[Domande della fase 2]:[Justification]],MATCH(Checklist4810[[#This Row],[RelatedPQ]],_S2PQ[S2PQGUID],0),3),"")</f>
        <v/>
      </c>
      <c r="R40" s="41"/>
    </row>
    <row r="41" spans="2:18" ht="61.2" x14ac:dyDescent="0.3">
      <c r="B41" s="30" t="s">
        <v>182</v>
      </c>
      <c r="C41" s="31"/>
      <c r="D41" s="19">
        <f>IF(Checklist4810[[#This Row],[SGUID]]="",IF(Checklist4810[[#This Row],[SSGUID]]="",0,1),1)</f>
        <v>1</v>
      </c>
      <c r="E41" s="31"/>
      <c r="F41" s="27" t="str">
        <f>_xlfn.IFNA(Checklist4810[[#This Row],[RelatedPQ]],"NA")</f>
        <v/>
      </c>
      <c r="G41" s="26" t="str">
        <f>IF(Checklist4810[[#This Row],[PIGUID]]="","",INDEX(_S2PQ_relational[#Data],MATCH(Checklist4810[[#This Row],[PIGUID&amp;NO]],_S2PQ_relational[PIGUID &amp; "NO"],0),2))</f>
        <v/>
      </c>
      <c r="H41" s="27" t="str">
        <f>Checklist4810[[#This Row],[PIGUID]]&amp;"NO"</f>
        <v>NO</v>
      </c>
      <c r="I41" s="27" t="str">
        <f>IF(Checklist4810[[#This Row],[PIGUID]]="","",INDEX(PIs[NA Exempt],MATCH(Checklist4810[[#This Row],[PIGUID]],PIs[GUID],0),1))</f>
        <v/>
      </c>
      <c r="J41" s="26" t="str">
        <f>IF(Checklist4810[[#This Row],[SGUID]]="",IF(Checklist4810[[#This Row],[SSGUID]]="",IF(Checklist4810[[#This Row],[PIGUID]]="","",INDEX(PIs[[Column1]:[SS]],MATCH(Checklist4810[[#This Row],[PIGUID]],PIs[GUID],0),2)),INDEX(PIs[[Column1]:[SS]],MATCH(Checklist4810[[#This Row],[SSGUID]],PIs[SSGUID],0),18)),INDEX(PIs[[Column1]:[SS]],MATCH(Checklist4810[[#This Row],[SGUID]],PIs[SGUID],0),14))</f>
        <v>DOCUMENTI DEI TERMINI DI IMPIEGO E INDICATORI DI LAVORO FORZATO</v>
      </c>
      <c r="K4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41" s="26" t="str">
        <f>IF(Checklist4810[[#This Row],[SGUID]]="",IF(Checklist4810[[#This Row],[SSGUID]]="",INDEX(PIs[[Column1]:[SS]],MATCH(Checklist4810[[#This Row],[PIGUID]],PIs[GUID],0),6),""),"")</f>
        <v/>
      </c>
      <c r="M41" s="26" t="str">
        <f>IF(Checklist4810[[#This Row],[SSGUID]]="",IF(Checklist4810[[#This Row],[PIGUID]]="","",INDEX(PIs[[Column1]:[SS]],MATCH(Checklist4810[[#This Row],[PIGUID]],PIs[GUID],0),8)),"")</f>
        <v/>
      </c>
      <c r="N41" s="43"/>
      <c r="O41" s="43"/>
      <c r="P41" s="43" t="str">
        <f>IF(Checklist4810[[#This Row],[ifna]]="NA","",IF(Checklist4810[[#This Row],[RelatedPQ]]=0,"",IF(Checklist4810[[#This Row],[RelatedPQ]]="","",IF((INDEX(_S2PQ_relational[],MATCH(Checklist4810[[#This Row],[PIGUID&amp;NO]],_S2PQ_relational[PIGUID &amp; "NO"],0),1))=Checklist4810[[#This Row],[PIGUID]],"Non applicabile",""))))</f>
        <v/>
      </c>
      <c r="Q41" s="26" t="str">
        <f>IF(Checklist4810[[#This Row],[N/A]]="Non applicabile",INDEX(_S2PQ[[Domande della fase 2]:[Justification]],MATCH(Checklist4810[[#This Row],[RelatedPQ]],_S2PQ[S2PQGUID],0),3),"")</f>
        <v/>
      </c>
      <c r="R41" s="41"/>
    </row>
    <row r="42" spans="2:18" ht="30.6" hidden="1" x14ac:dyDescent="0.3">
      <c r="B42" s="30"/>
      <c r="C42" s="31" t="s">
        <v>52</v>
      </c>
      <c r="D42" s="19">
        <f>IF(Checklist4810[[#This Row],[SGUID]]="",IF(Checklist4810[[#This Row],[SSGUID]]="",0,1),1)</f>
        <v>1</v>
      </c>
      <c r="E42" s="31"/>
      <c r="F42" s="27" t="str">
        <f>_xlfn.IFNA(Checklist4810[[#This Row],[RelatedPQ]],"NA")</f>
        <v/>
      </c>
      <c r="G42" s="26" t="str">
        <f>IF(Checklist4810[[#This Row],[PIGUID]]="","",INDEX(_S2PQ_relational[#Data],MATCH(Checklist4810[[#This Row],[PIGUID&amp;NO]],_S2PQ_relational[PIGUID &amp; "NO"],0),2))</f>
        <v/>
      </c>
      <c r="H42" s="27" t="str">
        <f>Checklist4810[[#This Row],[PIGUID]]&amp;"NO"</f>
        <v>NO</v>
      </c>
      <c r="I42" s="27" t="str">
        <f>IF(Checklist4810[[#This Row],[PIGUID]]="","",INDEX(PIs[NA Exempt],MATCH(Checklist4810[[#This Row],[PIGUID]],PIs[GUID],0),1))</f>
        <v/>
      </c>
      <c r="J42"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4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42" s="26" t="str">
        <f>IF(Checklist4810[[#This Row],[SGUID]]="",IF(Checklist4810[[#This Row],[SSGUID]]="",INDEX(PIs[[Column1]:[SS]],MATCH(Checklist4810[[#This Row],[PIGUID]],PIs[GUID],0),6),""),"")</f>
        <v/>
      </c>
      <c r="M42" s="26" t="str">
        <f>IF(Checklist4810[[#This Row],[SSGUID]]="",IF(Checklist4810[[#This Row],[PIGUID]]="","",INDEX(PIs[[Column1]:[SS]],MATCH(Checklist4810[[#This Row],[PIGUID]],PIs[GUID],0),8)),"")</f>
        <v/>
      </c>
      <c r="N42" s="43"/>
      <c r="O42" s="43"/>
      <c r="P42" s="43" t="str">
        <f>IF(Checklist4810[[#This Row],[ifna]]="NA","",IF(Checklist4810[[#This Row],[RelatedPQ]]=0,"",IF(Checklist4810[[#This Row],[RelatedPQ]]="","",IF((INDEX(_S2PQ_relational[],MATCH(Checklist4810[[#This Row],[PIGUID&amp;NO]],_S2PQ_relational[PIGUID &amp; "NO"],0),1))=Checklist4810[[#This Row],[PIGUID]],"Non applicabile",""))))</f>
        <v/>
      </c>
      <c r="Q42" s="26" t="str">
        <f>IF(Checklist4810[[#This Row],[N/A]]="Non applicabile",INDEX(_S2PQ[[Domande della fase 2]:[Justification]],MATCH(Checklist4810[[#This Row],[RelatedPQ]],_S2PQ[S2PQGUID],0),3),"")</f>
        <v/>
      </c>
      <c r="R42" s="41"/>
    </row>
    <row r="43" spans="2:18" ht="180.75" customHeight="1" x14ac:dyDescent="0.3">
      <c r="B43" s="30"/>
      <c r="C43" s="31"/>
      <c r="D43" s="19">
        <f>IF(Checklist4810[[#This Row],[SGUID]]="",IF(Checklist4810[[#This Row],[SSGUID]]="",0,1),1)</f>
        <v>0</v>
      </c>
      <c r="E43" s="31" t="s">
        <v>245</v>
      </c>
      <c r="F43" s="27" t="str">
        <f>_xlfn.IFNA(Checklist4810[[#This Row],[RelatedPQ]],"NA")</f>
        <v>NA</v>
      </c>
      <c r="G43" s="26" t="e">
        <f>IF(Checklist4810[[#This Row],[PIGUID]]="","",INDEX(_S2PQ_relational[#Data],MATCH(Checklist4810[[#This Row],[PIGUID&amp;NO]],_S2PQ_relational[PIGUID &amp; "NO"],0),2))</f>
        <v>#N/A</v>
      </c>
      <c r="H43" s="27" t="str">
        <f>Checklist4810[[#This Row],[PIGUID]]&amp;"NO"</f>
        <v>1UsFNQjqnI4NREyezoXBqDNO</v>
      </c>
      <c r="I43" s="27" t="b">
        <f>IF(Checklist4810[[#This Row],[PIGUID]]="","",INDEX(PIs[NA Exempt],MATCH(Checklist4810[[#This Row],[PIGUID]],PIs[GUID],0),1))</f>
        <v>0</v>
      </c>
      <c r="J43"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06.01</v>
      </c>
      <c r="K4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Tutti i lavoratori sono legalmente idonei all'impiego presso il sito di produzione e alle attività assegnate.  </v>
      </c>
      <c r="L43" s="26" t="str">
        <f>IF(Checklist4810[[#This Row],[SGUID]]="",IF(Checklist4810[[#This Row],[SSGUID]]="",INDEX(PIs[[Column1]:[SS]],MATCH(Checklist4810[[#This Row],[PIGUID]],PIs[GUID],0),6),""),"")</f>
        <v>Per ogni lavoratore, il produttore dovranno disporre delle informazioni relative alla loro idoneità all'impiego dal punto di vista legale e di un processo o metodo di verifica atto a valutare tale idoneità, inclusi, ad es., permessi di lavoro (ove richiesti per i lavoratori di nazionalità straniera), età minima di ingresso al lavoro (per i lavoratori minorenni), consenso dei genitori per i lavoratori con età minima di ingresso al lavoro (ove richiesto dalla legge), permesso di soggiorno, documenti di lavoro o altri documenti con informazioni rilevanti.
Per le aziende agricole a conduzione familiare senza lavoratori assunti, “lavoratori” deve far riferimento ai principali membri della famiglia che lavorano nell’azienda.
Tutti i documenti di identificazione, i permessi o altra documentazione atta a verificare tale condizione dovrà essere immediatamente restituita al lavoratore.
Per la manodopera agricola subappaltata, il produttore dovrà aver richiesto un elenco dei lavoratori che indichi l'idoneità all'impiego di ciascun lavoratore verificata dal datore di lavoro diretto (ad es., tramite permesso, passaporto, documento di identificazione ecc.).</v>
      </c>
      <c r="M43" s="26" t="str">
        <f>IF(Checklist4810[[#This Row],[SSGUID]]="",IF(Checklist4810[[#This Row],[PIGUID]]="","",INDEX(PIs[[Column1]:[SS]],MATCH(Checklist4810[[#This Row],[PIGUID]],PIs[GUID],0),8)),"")</f>
        <v>Requisito Maggiore</v>
      </c>
      <c r="N43" s="43"/>
      <c r="O43" s="43"/>
      <c r="P43" s="43" t="str">
        <f>IF(Checklist4810[[#This Row],[ifna]]="NA","",IF(Checklist4810[[#This Row],[RelatedPQ]]=0,"",IF(Checklist4810[[#This Row],[RelatedPQ]]="","",IF((INDEX(_S2PQ_relational[],MATCH(Checklist4810[[#This Row],[PIGUID&amp;NO]],_S2PQ_relational[PIGUID &amp; "NO"],0),1))=Checklist4810[[#This Row],[PIGUID]],"Non applicabile",""))))</f>
        <v/>
      </c>
      <c r="Q43" s="26" t="str">
        <f>IF(Checklist4810[[#This Row],[N/A]]="Non applicabile",INDEX(_S2PQ[[Domande della fase 2]:[Justification]],MATCH(Checklist4810[[#This Row],[RelatedPQ]],_S2PQ[S2PQGUID],0),3),"")</f>
        <v/>
      </c>
      <c r="R43" s="41"/>
    </row>
    <row r="44" spans="2:18" ht="222.75" customHeight="1" x14ac:dyDescent="0.3">
      <c r="B44" s="30"/>
      <c r="C44" s="31"/>
      <c r="D44" s="19">
        <f>IF(Checklist4810[[#This Row],[SGUID]]="",IF(Checklist4810[[#This Row],[SSGUID]]="",0,1),1)</f>
        <v>0</v>
      </c>
      <c r="E44" s="31" t="s">
        <v>237</v>
      </c>
      <c r="F44" s="27" t="str">
        <f>_xlfn.IFNA(Checklist4810[[#This Row],[RelatedPQ]],"NA")</f>
        <v>NA</v>
      </c>
      <c r="G44" s="26" t="e">
        <f>IF(Checklist4810[[#This Row],[PIGUID]]="","",INDEX(_S2PQ_relational[#Data],MATCH(Checklist4810[[#This Row],[PIGUID&amp;NO]],_S2PQ_relational[PIGUID &amp; "NO"],0),2))</f>
        <v>#N/A</v>
      </c>
      <c r="H44" s="27" t="str">
        <f>Checklist4810[[#This Row],[PIGUID]]&amp;"NO"</f>
        <v>wBEPtgHvVdAw5AnSADfamNO</v>
      </c>
      <c r="I44" s="27" t="b">
        <f>IF(Checklist4810[[#This Row],[PIGUID]]="","",INDEX(PIs[NA Exempt],MATCH(Checklist4810[[#This Row],[PIGUID]],PIs[GUID],0),1))</f>
        <v>0</v>
      </c>
      <c r="J4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06.02</v>
      </c>
      <c r="K4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Tutti i lavoratori hanno accettato di lavorare volontariamente e liberamente:
\- Senza pressioni, obblighi o intimidazioni
\- Senza essere obbligati a pagare (direttamente o indirettamente) una commissione o un costo relativo al reclutamento e senza aver fornito versamenti di denaro, garanzie finanziarie o depositi di proprietà personali per essere impiegati
\- Comprendendo e accettando liberamente il documento contenente i termini e le condizioni di impiego</v>
      </c>
      <c r="L44" s="26" t="str">
        <f>IF(Checklist4810[[#This Row],[SGUID]]="",IF(Checklist4810[[#This Row],[SSGUID]]="",INDEX(PIs[[Column1]:[SS]],MATCH(Checklist4810[[#This Row],[PIGUID]],PIs[GUID],0),6),""),"")</f>
        <v xml:space="preserve">Sarà necessario fornire i dettagli della procedura di assunzione (tramite documenti o a voce) presso il sito di produzione, indicando la data di accettazione e la persona che ha accettato l'impiego.
In caso di utilizzo di lavoro carcerario, occorrerà presentare le prove della volontarietà di tale lavoro, ovvero ciascun lavoratore dovrà ricevere e firmare un modulo di consenso standardizzato da parte del produttore a conferma della propria volontà di lavorare. Il modulo dovrà indicare il salario e le condizioni di lavoro. Il produttore dovrà offrire condizioni di lavoro simili a quelle del lavoro non carcerario.
In caso di assunzione di familiari del lavoratore, il valutatore dovrà verificare che tali familiari (coniuge del lavoratore, figlio/a o qualsiasi altro parente) siano stati assunti separatamente e su base volontaria.
L'espressione "servitù debitoria" si riferisce a un debito che non potrà mai essere saldato a causa di condizioni, termini e circostanze del debito stesso.
In caso di manodopera subappaltata, laddove la legislazione autorizzi i subappaltatori ad addebitare commissioni, queste non dovranno mai creare la basi per situazioni di lavoro forzato o obbligatorio (come servitù debitoria o lavoro forzato) e il produttore dovrà richiedere dei documenti informativi direttamente al datore di lavoro diretto e alla relativa manodopera subappaltata in merito a questo P&amp;C. Se vengono individuate inadempienze, il produttore dovrà documentare ogni istanza e le relative azioni correttive adottate.
</v>
      </c>
      <c r="M44" s="26" t="str">
        <f>IF(Checklist4810[[#This Row],[SSGUID]]="",IF(Checklist4810[[#This Row],[PIGUID]]="","",INDEX(PIs[[Column1]:[SS]],MATCH(Checklist4810[[#This Row],[PIGUID]],PIs[GUID],0),8)),"")</f>
        <v>Requisito Maggiore</v>
      </c>
      <c r="N44" s="43"/>
      <c r="O44" s="43"/>
      <c r="P44" s="43" t="str">
        <f>IF(Checklist4810[[#This Row],[ifna]]="NA","",IF(Checklist4810[[#This Row],[RelatedPQ]]=0,"",IF(Checklist4810[[#This Row],[RelatedPQ]]="","",IF((INDEX(_S2PQ_relational[],MATCH(Checklist4810[[#This Row],[PIGUID&amp;NO]],_S2PQ_relational[PIGUID &amp; "NO"],0),1))=Checklist4810[[#This Row],[PIGUID]],"Non applicabile",""))))</f>
        <v/>
      </c>
      <c r="Q44" s="26" t="str">
        <f>IF(Checklist4810[[#This Row],[N/A]]="Non applicabile",INDEX(_S2PQ[[Domande della fase 2]:[Justification]],MATCH(Checklist4810[[#This Row],[RelatedPQ]],_S2PQ[S2PQGUID],0),3),"")</f>
        <v/>
      </c>
      <c r="R44" s="41"/>
    </row>
    <row r="45" spans="2:18" ht="112.2" x14ac:dyDescent="0.3">
      <c r="B45" s="30"/>
      <c r="C45" s="31"/>
      <c r="D45" s="19">
        <f>IF(Checklist4810[[#This Row],[SGUID]]="",IF(Checklist4810[[#This Row],[SSGUID]]="",0,1),1)</f>
        <v>0</v>
      </c>
      <c r="E45" s="31" t="s">
        <v>229</v>
      </c>
      <c r="F45" s="27" t="str">
        <f>_xlfn.IFNA(Checklist4810[[#This Row],[RelatedPQ]],"NA")</f>
        <v>NA</v>
      </c>
      <c r="G45" s="26" t="e">
        <f>IF(Checklist4810[[#This Row],[PIGUID]]="","",INDEX(_S2PQ_relational[#Data],MATCH(Checklist4810[[#This Row],[PIGUID&amp;NO]],_S2PQ_relational[PIGUID &amp; "NO"],0),2))</f>
        <v>#N/A</v>
      </c>
      <c r="H45" s="27" t="str">
        <f>Checklist4810[[#This Row],[PIGUID]]&amp;"NO"</f>
        <v>1QXyVfdBIBo1vUMDJvmktoNO</v>
      </c>
      <c r="I45" s="27" t="b">
        <f>IF(Checklist4810[[#This Row],[PIGUID]]="","",INDEX(PIs[NA Exempt],MATCH(Checklist4810[[#This Row],[PIGUID]],PIs[GUID],0),1))</f>
        <v>0</v>
      </c>
      <c r="J4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06.03</v>
      </c>
      <c r="K4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Tutte le agenzie di collocamento e i subappaltatori di manodopera contrattati sono legalmente autorizzati a operare e/o registrati presso le autorità del lavoro laddove tale registrazione sia prevista.</v>
      </c>
      <c r="L45" s="26" t="str">
        <f>IF(Checklist4810[[#This Row],[SGUID]]="",IF(Checklist4810[[#This Row],[SSGUID]]="",INDEX(PIs[[Column1]:[SS]],MATCH(Checklist4810[[#This Row],[PIGUID]],PIs[GUID],0),6),""),"")</f>
        <v>Il termine "contrattati" dovrà includere tutte le organizzazioni utilizzate dal produttore nell'anno precedente alla valutazione oppure dall'ultima valutazione.
Il termine "registrati" si riferisce al possesso dei permessi legali fondamentali e alle registrazioni ufficiali delle imprese presso le autorità governative, che autorizzano a operare in qualità di entità legali, subappaltatori individuali o imprese. Il produttore dovrà disporre di un processo o metodo di verifica per il controllo della registrazione delle agenzie di collocamento e dei subappaltatori utilizzati (ad es., verifica di licenza, registrazione dell'impresa, permessi e documenti di registrazione ove disponibili, ecc.).
Il produttore dovrà conservare le copie delle fonti utilizzate per la verifica, come documenti, copie, certificazioni e così via.</v>
      </c>
      <c r="M45" s="26" t="str">
        <f>IF(Checklist4810[[#This Row],[SSGUID]]="",IF(Checklist4810[[#This Row],[PIGUID]]="","",INDEX(PIs[[Column1]:[SS]],MATCH(Checklist4810[[#This Row],[PIGUID]],PIs[GUID],0),8)),"")</f>
        <v>Requisito Maggiore</v>
      </c>
      <c r="N45" s="43"/>
      <c r="O45" s="43"/>
      <c r="P45" s="43" t="str">
        <f>IF(Checklist4810[[#This Row],[ifna]]="NA","",IF(Checklist4810[[#This Row],[RelatedPQ]]=0,"",IF(Checklist4810[[#This Row],[RelatedPQ]]="","",IF((INDEX(_S2PQ_relational[],MATCH(Checklist4810[[#This Row],[PIGUID&amp;NO]],_S2PQ_relational[PIGUID &amp; "NO"],0),1))=Checklist4810[[#This Row],[PIGUID]],"Non applicabile",""))))</f>
        <v/>
      </c>
      <c r="Q45" s="26" t="str">
        <f>IF(Checklist4810[[#This Row],[N/A]]="Non applicabile",INDEX(_S2PQ[[Domande della fase 2]:[Justification]],MATCH(Checklist4810[[#This Row],[RelatedPQ]],_S2PQ[S2PQGUID],0),3),"")</f>
        <v/>
      </c>
      <c r="R45" s="41"/>
    </row>
    <row r="46" spans="2:18" ht="297.75" customHeight="1" x14ac:dyDescent="0.3">
      <c r="B46" s="30"/>
      <c r="C46" s="31"/>
      <c r="D46" s="19">
        <f>IF(Checklist4810[[#This Row],[SGUID]]="",IF(Checklist4810[[#This Row],[SSGUID]]="",0,1),1)</f>
        <v>0</v>
      </c>
      <c r="E46" s="31" t="s">
        <v>228</v>
      </c>
      <c r="F46" s="27" t="str">
        <f>_xlfn.IFNA(Checklist4810[[#This Row],[RelatedPQ]],"NA")</f>
        <v>NA</v>
      </c>
      <c r="G46" s="26" t="e">
        <f>IF(Checklist4810[[#This Row],[PIGUID]]="","",INDEX(_S2PQ_relational[#Data],MATCH(Checklist4810[[#This Row],[PIGUID&amp;NO]],_S2PQ_relational[PIGUID &amp; "NO"],0),2))</f>
        <v>#N/A</v>
      </c>
      <c r="H46" s="27" t="str">
        <f>Checklist4810[[#This Row],[PIGUID]]&amp;"NO"</f>
        <v>nLQp6Z2dA0ba8MNAiLJ6sNO</v>
      </c>
      <c r="I46" s="27" t="b">
        <f>IF(Checklist4810[[#This Row],[PIGUID]]="","",INDEX(PIs[NA Exempt],MATCH(Checklist4810[[#This Row],[PIGUID]],PIs[GUID],0),1))</f>
        <v>0</v>
      </c>
      <c r="J4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06.04</v>
      </c>
      <c r="K4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Per ciascun lavoratore è disponibile un documento che indichi i termini e le condizioni di impiego e tale documento è stato creato nel momento in cui è iniziato il rapporto di lavoro.</v>
      </c>
      <c r="L46" s="26" t="str">
        <f>IF(Checklist4810[[#This Row],[SGUID]]="",IF(Checklist4810[[#This Row],[SSGUID]]="",INDEX(PIs[[Column1]:[SS]],MATCH(Checklist4810[[#This Row],[PIGUID]],PIs[GUID],0),6),""),"")</f>
        <v>L'espressione "documento che indichi i termini e le condizioni di impiego" si riferisce a un documento scritto, come un contratto, una lettera di assunzione, breve accordo o qualsiasi altro tipo di documento che fornisca i dettagli dei termini d'impiego concordati. Le prove possono includere svariati documenti con le relative informazioni.
Per ottenere la conformità, è necessario che:
\- I documenti siano stati compresi dai lavoratori (ovvero siano disponibili in una o più lingue predominanti della forza lavoro) o vi siano prove che i lavoratori abbiano compreso i documenti.
\- I lavoratori ricevano una copia e/o tali documenti siano accessibili.
\- I documenti includano la data di accettazione del contratto e la data di inizio dell'impiego.
\- Se scritto, il contratto sia firmato e datato dal lavoratore.
Per la manodopera subappaltata, il produttore dovrà fornire ai lavoratori di subappaltatori/agenzia di collocamento un documento che spieghi loro il campo di applicazione e le condizioni di lavoro, fornendo informazioni dettagliate (applicabili). Tale documento dovrà essere disponibile in una o più lingue predominanti della forza lavoro subappaltata e/o sotto forma di pittogrammi.
Il datore di lavoro diretto (subappaltatore) dovrà fornire al produttore un documento di riepilogo dei termini d'impiego utilizzati. Le informazioni di natura confidenziale dovranno essere descritte in termini generali (ad es. salari o bonus dovranno essere descritti come tariffe orarie o per lo meno indicare l'importo del salario minimo).
In caso di utilizzo di lavoro carcerario, dovrà essere disponibile un documento con termini e condizioni.
In caso di assunzione di familiari o familiari dei lavoratori, dovrà essere disponibile un documento individuale con termini e condizioni.</v>
      </c>
      <c r="M46" s="26" t="str">
        <f>IF(Checklist4810[[#This Row],[SSGUID]]="",IF(Checklist4810[[#This Row],[PIGUID]]="","",INDEX(PIs[[Column1]:[SS]],MATCH(Checklist4810[[#This Row],[PIGUID]],PIs[GUID],0),8)),"")</f>
        <v>Requisito Maggiore</v>
      </c>
      <c r="N46" s="43"/>
      <c r="O46" s="43"/>
      <c r="P46" s="43" t="str">
        <f>IF(Checklist4810[[#This Row],[ifna]]="NA","",IF(Checklist4810[[#This Row],[RelatedPQ]]=0,"",IF(Checklist4810[[#This Row],[RelatedPQ]]="","",IF((INDEX(_S2PQ_relational[],MATCH(Checklist4810[[#This Row],[PIGUID&amp;NO]],_S2PQ_relational[PIGUID &amp; "NO"],0),1))=Checklist4810[[#This Row],[PIGUID]],"Non applicabile",""))))</f>
        <v/>
      </c>
      <c r="Q46" s="26" t="str">
        <f>IF(Checklist4810[[#This Row],[N/A]]="Non applicabile",INDEX(_S2PQ[[Domande della fase 2]:[Justification]],MATCH(Checklist4810[[#This Row],[RelatedPQ]],_S2PQ[S2PQGUID],0),3),"")</f>
        <v/>
      </c>
      <c r="R46" s="41"/>
    </row>
    <row r="47" spans="2:18" ht="147.75" customHeight="1" x14ac:dyDescent="0.3">
      <c r="B47" s="30"/>
      <c r="C47" s="31"/>
      <c r="D47" s="19">
        <f>IF(Checklist4810[[#This Row],[SGUID]]="",IF(Checklist4810[[#This Row],[SSGUID]]="",0,1),1)</f>
        <v>0</v>
      </c>
      <c r="E47" s="31" t="s">
        <v>212</v>
      </c>
      <c r="F47" s="27" t="str">
        <f>_xlfn.IFNA(Checklist4810[[#This Row],[RelatedPQ]],"NA")</f>
        <v>NA</v>
      </c>
      <c r="G47" s="26" t="e">
        <f>IF(Checklist4810[[#This Row],[PIGUID]]="","",INDEX(_S2PQ_relational[#Data],MATCH(Checklist4810[[#This Row],[PIGUID&amp;NO]],_S2PQ_relational[PIGUID &amp; "NO"],0),2))</f>
        <v>#N/A</v>
      </c>
      <c r="H47" s="27" t="str">
        <f>Checklist4810[[#This Row],[PIGUID]]&amp;"NO"</f>
        <v>7vh4rzn69GDVBFTuIYGSFwNO</v>
      </c>
      <c r="I47" s="27" t="b">
        <f>IF(Checklist4810[[#This Row],[PIGUID]]="","",INDEX(PIs[NA Exempt],MATCH(Checklist4810[[#This Row],[PIGUID]],PIs[GUID],0),1))</f>
        <v>0</v>
      </c>
      <c r="J4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06.05</v>
      </c>
      <c r="K4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datore di lavoro ha verificato le informazioni relative a nome completo, nazionalità e data di nascita del lavoratore prima dell'assunzione e le ha incluse in maniera corretta nei documenti con i termini e le condizioni di impiego.</v>
      </c>
      <c r="L47" s="26" t="str">
        <f>IF(Checklist4810[[#This Row],[SGUID]]="",IF(Checklist4810[[#This Row],[SSGUID]]="",INDEX(PIs[[Column1]:[SS]],MATCH(Checklist4810[[#This Row],[PIGUID]],PIs[GUID],0),6),""),"")</f>
        <v>Deve essere in vigore un processo o metodo di verifica delle informazioni incluse nei documenti dei termini e delle condizioni dei lavoratori (come la verifica di documenti d'identificazione del lavoratore, permesso di lavoro, scheda di registrazione del lavoratore, tessera di iscrizione ai sindacati, ecc., con una copia digitale) per controllare le informazioni di tutti i lavoratori, compresi quelli con contratti molto brevi.
Per la manodopera subappaltata, le informazioni dovranno essere incluse nel registro (elenco dei lavoratori impiegati presso il sito di produzione) fornito al valutatore.</v>
      </c>
      <c r="M47" s="26" t="str">
        <f>IF(Checklist4810[[#This Row],[SSGUID]]="",IF(Checklist4810[[#This Row],[PIGUID]]="","",INDEX(PIs[[Column1]:[SS]],MATCH(Checklist4810[[#This Row],[PIGUID]],PIs[GUID],0),8)),"")</f>
        <v>Requisito Maggiore</v>
      </c>
      <c r="N47" s="43"/>
      <c r="O47" s="43"/>
      <c r="P47" s="43" t="str">
        <f>IF(Checklist4810[[#This Row],[ifna]]="NA","",IF(Checklist4810[[#This Row],[RelatedPQ]]=0,"",IF(Checklist4810[[#This Row],[RelatedPQ]]="","",IF((INDEX(_S2PQ_relational[],MATCH(Checklist4810[[#This Row],[PIGUID&amp;NO]],_S2PQ_relational[PIGUID &amp; "NO"],0),1))=Checklist4810[[#This Row],[PIGUID]],"Non applicabile",""))))</f>
        <v/>
      </c>
      <c r="Q47" s="26" t="str">
        <f>IF(Checklist4810[[#This Row],[N/A]]="Non applicabile",INDEX(_S2PQ[[Domande della fase 2]:[Justification]],MATCH(Checklist4810[[#This Row],[RelatedPQ]],_S2PQ[S2PQGUID],0),3),"")</f>
        <v/>
      </c>
      <c r="R47" s="41"/>
    </row>
    <row r="48" spans="2:18" ht="221.4" customHeight="1" x14ac:dyDescent="0.3">
      <c r="B48" s="30"/>
      <c r="C48" s="31"/>
      <c r="D48" s="19">
        <f>IF(Checklist4810[[#This Row],[SGUID]]="",IF(Checklist4810[[#This Row],[SSGUID]]="",0,1),1)</f>
        <v>0</v>
      </c>
      <c r="E48" s="31" t="s">
        <v>210</v>
      </c>
      <c r="F48" s="27" t="str">
        <f>_xlfn.IFNA(Checklist4810[[#This Row],[RelatedPQ]],"NA")</f>
        <v>NA</v>
      </c>
      <c r="G48" s="26" t="e">
        <f>IF(Checklist4810[[#This Row],[PIGUID]]="","",INDEX(_S2PQ_relational[#Data],MATCH(Checklist4810[[#This Row],[PIGUID&amp;NO]],_S2PQ_relational[PIGUID &amp; "NO"],0),2))</f>
        <v>#N/A</v>
      </c>
      <c r="H48" s="27" t="str">
        <f>Checklist4810[[#This Row],[PIGUID]]&amp;"NO"</f>
        <v>5nVsN512P1ihIAlGnEShZxNO</v>
      </c>
      <c r="I48" s="27" t="b">
        <f>IF(Checklist4810[[#This Row],[PIGUID]]="","",INDEX(PIs[NA Exempt],MATCH(Checklist4810[[#This Row],[PIGUID]],PIs[GUID],0),1))</f>
        <v>0</v>
      </c>
      <c r="J4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06.06</v>
      </c>
      <c r="K4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 documenti con i termini e le condizioni d'impiego includono informazioni aggiornate su periodo di impiego, tipo di contratto, descrizione sommaria delle mansioni, salari, pagamenti, orari di lavorio, pause, ferie e informazioni su congedo di maternità o malattia ove applicabili per legge.</v>
      </c>
      <c r="L48" s="26" t="str">
        <f>IF(Checklist4810[[#This Row],[SGUID]]="",IF(Checklist4810[[#This Row],[SSGUID]]="",INDEX(PIs[[Column1]:[SS]],MATCH(Checklist4810[[#This Row],[PIGUID]],PIs[GUID],0),6),""),"")</f>
        <v xml:space="preserve">Il termine "aggiornate" richiede l'utilizzo di un registro delle modifiche relative all'impiego applicabili, ad esempio modifiche a orari di lavoro, tipo di attività, stipendi, collocamento, alloggio, trasporto, informazioni generiche su ferie, diritto al congedo di maternità o per malattia e così via.
Se il lavoratore vive negli alloggi presenti presso il sito, il documento dovrà indicare chiaramente i giorni liberi nella settimana e/o i turni di lavoro settimanali.
L'espressione "tipo di contratto" fa riferimento alla distinzione tra lavoro a tempo indeterminato, stagionale, a termine, giornaliero o in subappalto.
Il termine "salari" implica l'inclusione di una formula trasparente per il calcolo degli stipendi, che comprenda ad esempio nuove modalità di turnazione, media delle ore lavorate, accordi sull'orario flessibile, settimana lavorativa corta, lavoro a chiamata, insieme alla disponibilità estesa o anche continua 24 ore su 24, 7 giorni alla settimana; inoltre, la dichiarazione dell'importo finale da pagare deve essere inclusa nei termini e condizioni d'impiego.
Per la manodopera subappaltata, il datore di lavoro del subappaltatore diretto dovrà fornire un riepilogo (sotto forma di documento) dei termini d'impiego. Le informazioni di natura confidenziale dovranno essere descritte in termini generali (ad esempio salari o bonus dovranno essere descritti come tariffe orarie o per lo meno indicare l'importo del salario minimo). </v>
      </c>
      <c r="M48" s="26" t="str">
        <f>IF(Checklist4810[[#This Row],[SSGUID]]="",IF(Checklist4810[[#This Row],[PIGUID]]="","",INDEX(PIs[[Column1]:[SS]],MATCH(Checklist4810[[#This Row],[PIGUID]],PIs[GUID],0),8)),"")</f>
        <v>Requisito Minore</v>
      </c>
      <c r="N48" s="43"/>
      <c r="O48" s="43"/>
      <c r="P48" s="43" t="str">
        <f>IF(Checklist4810[[#This Row],[ifna]]="NA","",IF(Checklist4810[[#This Row],[RelatedPQ]]=0,"",IF(Checklist4810[[#This Row],[RelatedPQ]]="","",IF((INDEX(_S2PQ_relational[],MATCH(Checklist4810[[#This Row],[PIGUID&amp;NO]],_S2PQ_relational[PIGUID &amp; "NO"],0),1))=Checklist4810[[#This Row],[PIGUID]],"Non applicabile",""))))</f>
        <v/>
      </c>
      <c r="Q48" s="26" t="str">
        <f>IF(Checklist4810[[#This Row],[N/A]]="Non applicabile",INDEX(_S2PQ[[Domande della fase 2]:[Justification]],MATCH(Checklist4810[[#This Row],[RelatedPQ]],_S2PQ[S2PQGUID],0),3),"")</f>
        <v/>
      </c>
      <c r="R48" s="41"/>
    </row>
    <row r="49" spans="2:18" ht="154.19999999999999" customHeight="1" x14ac:dyDescent="0.3">
      <c r="B49" s="30"/>
      <c r="C49" s="31"/>
      <c r="D49" s="19">
        <f>IF(Checklist4810[[#This Row],[SGUID]]="",IF(Checklist4810[[#This Row],[SSGUID]]="",0,1),1)</f>
        <v>0</v>
      </c>
      <c r="E49" s="31" t="s">
        <v>194</v>
      </c>
      <c r="F49" s="27" t="str">
        <f>_xlfn.IFNA(Checklist4810[[#This Row],[RelatedPQ]],"NA")</f>
        <v>NA</v>
      </c>
      <c r="G49" s="26" t="e">
        <f>IF(Checklist4810[[#This Row],[PIGUID]]="","",INDEX(_S2PQ_relational[#Data],MATCH(Checklist4810[[#This Row],[PIGUID&amp;NO]],_S2PQ_relational[PIGUID &amp; "NO"],0),2))</f>
        <v>#N/A</v>
      </c>
      <c r="H49" s="27" t="str">
        <f>Checklist4810[[#This Row],[PIGUID]]&amp;"NO"</f>
        <v>OUJXQZSzOeFdIhal7ZoXxNO</v>
      </c>
      <c r="I49" s="27" t="b">
        <f>IF(Checklist4810[[#This Row],[PIGUID]]="","",INDEX(PIs[NA Exempt],MATCH(Checklist4810[[#This Row],[PIGUID]],PIs[GUID],0),1))</f>
        <v>0</v>
      </c>
      <c r="J4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06.07</v>
      </c>
      <c r="K4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 termini e le condizioni d'impiego riportate nel documento rispettano la legislazione nazionale e i contratti di lavoro collettivi.</v>
      </c>
      <c r="L49" s="26" t="str">
        <f>IF(Checklist4810[[#This Row],[SGUID]]="",IF(Checklist4810[[#This Row],[SSGUID]]="",INDEX(PIs[[Column1]:[SS]],MATCH(Checklist4810[[#This Row],[PIGUID]],PIs[GUID],0),6),""),"")</f>
        <v xml:space="preserve">Per i subappaltatori, i termini e le condizioni del datore di lavoro diretto dovranno rispettare le leggi nazionali indipendentemente dal luogo di assunzione o dalla nazionalità dei lavoratori e il produttore dovrà ricevere un riepilogo di questi termini a scopo di controllo.
</v>
      </c>
      <c r="M49" s="26" t="str">
        <f>IF(Checklist4810[[#This Row],[SSGUID]]="",IF(Checklist4810[[#This Row],[PIGUID]]="","",INDEX(PIs[[Column1]:[SS]],MATCH(Checklist4810[[#This Row],[PIGUID]],PIs[GUID],0),8)),"")</f>
        <v>Requisito Maggiore</v>
      </c>
      <c r="N49" s="43"/>
      <c r="O49" s="43"/>
      <c r="P49" s="43" t="str">
        <f>IF(Checklist4810[[#This Row],[ifna]]="NA","",IF(Checklist4810[[#This Row],[RelatedPQ]]=0,"",IF(Checklist4810[[#This Row],[RelatedPQ]]="","",IF((INDEX(_S2PQ_relational[],MATCH(Checklist4810[[#This Row],[PIGUID&amp;NO]],_S2PQ_relational[PIGUID &amp; "NO"],0),1))=Checklist4810[[#This Row],[PIGUID]],"Non applicabile",""))))</f>
        <v/>
      </c>
      <c r="Q49" s="26" t="str">
        <f>IF(Checklist4810[[#This Row],[N/A]]="Non applicabile",INDEX(_S2PQ[[Domande della fase 2]:[Justification]],MATCH(Checklist4810[[#This Row],[RelatedPQ]],_S2PQ[S2PQGUID],0),3),"")</f>
        <v/>
      </c>
      <c r="R49" s="41"/>
    </row>
    <row r="50" spans="2:18" ht="204" x14ac:dyDescent="0.3">
      <c r="B50" s="30"/>
      <c r="C50" s="31"/>
      <c r="D50" s="19">
        <f>IF(Checklist4810[[#This Row],[SGUID]]="",IF(Checklist4810[[#This Row],[SSGUID]]="",0,1),1)</f>
        <v>0</v>
      </c>
      <c r="E50" s="31" t="s">
        <v>185</v>
      </c>
      <c r="F50" s="27" t="str">
        <f>_xlfn.IFNA(Checklist4810[[#This Row],[RelatedPQ]],"NA")</f>
        <v>NA</v>
      </c>
      <c r="G50" s="26" t="e">
        <f>IF(Checklist4810[[#This Row],[PIGUID]]="","",INDEX(_S2PQ_relational[#Data],MATCH(Checklist4810[[#This Row],[PIGUID&amp;NO]],_S2PQ_relational[PIGUID &amp; "NO"],0),2))</f>
        <v>#N/A</v>
      </c>
      <c r="H50" s="27" t="str">
        <f>Checklist4810[[#This Row],[PIGUID]]&amp;"NO"</f>
        <v>2uY4AAajOUzuQYK0i5HEJSNO</v>
      </c>
      <c r="I50" s="27" t="b">
        <f>IF(Checklist4810[[#This Row],[PIGUID]]="","",INDEX(PIs[NA Exempt],MATCH(Checklist4810[[#This Row],[PIGUID]],PIs[GUID],0),1))</f>
        <v>0</v>
      </c>
      <c r="J5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06.08</v>
      </c>
      <c r="K5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Le modifiche al documento dei termini d'impiego sono state registrate, comunicate e accettate dal lavoratore. </v>
      </c>
      <c r="L50" s="26" t="str">
        <f>IF(Checklist4810[[#This Row],[SGUID]]="",IF(Checklist4810[[#This Row],[SSGUID]]="",INDEX(PIs[[Column1]:[SS]],MATCH(Checklist4810[[#This Row],[PIGUID]],PIs[GUID],0),6),""),"")</f>
        <v>Il termine "modifiche" copre tutte le modifiche ai termini originali, inclusi il periodo di impiego, il tipo di contratto (a tempo indeterminato, determinato, giornaliero, ecc.), i salari, gli orari di lavoro, le pause e la descrizione sommaria delle mansioni.
Il termine "comunicate" implica la presentazione di prove documentali di accettazione di tutte le modifiche, ad es., la modifica al documento è firmata e datata da parte del lavoratore, un documento allegato con il riepilogo delle modifiche e il dettaglio delle date, provvisto di firma e data apposta dal lavoratore.
Il termine "registrate" implica che tutte le modifiche siano incluse nel documento dei termini d'impiego o in altri documenti accessibili al lavoratore.
Per i subappaltatori, il datore di lavoro diretto dovrà comunicare eventuali modifiche nel periodo di validità del contratto commerciale con il produttore. In caso di mancata comunicazione o comunicazione incompleta delle modifiche, vengono segnalate delle inadempienze. Se le inadempienze vengono individuate dal produttore, questi dovrà documentare ciascuna istanza corredata dalle misure correttive adottate.
Se esistono le prove che non sono state apportate modifiche da parte dei lavoratori o della manodopera subappaltata, si considera raggiunta la conformità con questo P&amp;C.</v>
      </c>
      <c r="M50" s="26" t="str">
        <f>IF(Checklist4810[[#This Row],[SSGUID]]="",IF(Checklist4810[[#This Row],[PIGUID]]="","",INDEX(PIs[[Column1]:[SS]],MATCH(Checklist4810[[#This Row],[PIGUID]],PIs[GUID],0),8)),"")</f>
        <v>Requisito Maggiore</v>
      </c>
      <c r="N50" s="43"/>
      <c r="O50" s="43"/>
      <c r="P50" s="43" t="str">
        <f>IF(Checklist4810[[#This Row],[ifna]]="NA","",IF(Checklist4810[[#This Row],[RelatedPQ]]=0,"",IF(Checklist4810[[#This Row],[RelatedPQ]]="","",IF((INDEX(_S2PQ_relational[],MATCH(Checklist4810[[#This Row],[PIGUID&amp;NO]],_S2PQ_relational[PIGUID &amp; "NO"],0),1))=Checklist4810[[#This Row],[PIGUID]],"Non applicabile",""))))</f>
        <v/>
      </c>
      <c r="Q50" s="26" t="str">
        <f>IF(Checklist4810[[#This Row],[N/A]]="Non applicabile",INDEX(_S2PQ[[Domande della fase 2]:[Justification]],MATCH(Checklist4810[[#This Row],[RelatedPQ]],_S2PQ[S2PQGUID],0),3),"")</f>
        <v/>
      </c>
      <c r="R50" s="41"/>
    </row>
    <row r="51" spans="2:18" ht="158.4" customHeight="1" x14ac:dyDescent="0.3">
      <c r="B51" s="30"/>
      <c r="C51" s="31"/>
      <c r="D51" s="19">
        <f>IF(Checklist4810[[#This Row],[SGUID]]="",IF(Checklist4810[[#This Row],[SSGUID]]="",0,1),1)</f>
        <v>0</v>
      </c>
      <c r="E51" s="31" t="s">
        <v>175</v>
      </c>
      <c r="F51" s="27" t="str">
        <f>_xlfn.IFNA(Checklist4810[[#This Row],[RelatedPQ]],"NA")</f>
        <v>NA</v>
      </c>
      <c r="G51" s="26" t="e">
        <f>IF(Checklist4810[[#This Row],[PIGUID]]="","",INDEX(_S2PQ_relational[#Data],MATCH(Checklist4810[[#This Row],[PIGUID&amp;NO]],_S2PQ_relational[PIGUID &amp; "NO"],0),2))</f>
        <v>#N/A</v>
      </c>
      <c r="H51" s="27" t="str">
        <f>Checklist4810[[#This Row],[PIGUID]]&amp;"NO"</f>
        <v>71T3wYvAOGC3A8C3dBPDXdNO</v>
      </c>
      <c r="I51" s="27" t="b">
        <f>IF(Checklist4810[[#This Row],[PIGUID]]="","",INDEX(PIs[NA Exempt],MATCH(Checklist4810[[#This Row],[PIGUID]],PIs[GUID],0),1))</f>
        <v>0</v>
      </c>
      <c r="J5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06.09</v>
      </c>
      <c r="K5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 lavoratori possono accedere al documento relativo a termini e condizioni d'impiego insieme ad altri documenti rilevanti per i lavoratori assunti durante il ciclo di produzione corrente e precedente.</v>
      </c>
      <c r="L51" s="26" t="str">
        <f>IF(Checklist4810[[#This Row],[SGUID]]="",IF(Checklist4810[[#This Row],[SSGUID]]="",INDEX(PIs[[Column1]:[SS]],MATCH(Checklist4810[[#This Row],[PIGUID]],PIs[GUID],0),6),""),"")</f>
        <v xml:space="preserve">Per la conformità con questo P&amp;C si richiede:
\- La disponibilità di copie in occasione della valutazione
\- L'accesso alle informazioni per i lavoratori correnti in qualsiasi momento durante l'orario di lavoro
Per la manodopera subappaltata, il registro dei lavoratori e il documento del datore di lavoro diretto dichiarante la conformità con la politica sui diritti umani del produttore dovrà essere disponibile sul sito di produzione.
</v>
      </c>
      <c r="M51" s="26" t="str">
        <f>IF(Checklist4810[[#This Row],[SSGUID]]="",IF(Checklist4810[[#This Row],[PIGUID]]="","",INDEX(PIs[[Column1]:[SS]],MATCH(Checklist4810[[#This Row],[PIGUID]],PIs[GUID],0),8)),"")</f>
        <v>Requisito Minore</v>
      </c>
      <c r="N51" s="43"/>
      <c r="O51" s="43"/>
      <c r="P51" s="43" t="str">
        <f>IF(Checklist4810[[#This Row],[ifna]]="NA","",IF(Checklist4810[[#This Row],[RelatedPQ]]=0,"",IF(Checklist4810[[#This Row],[RelatedPQ]]="","",IF((INDEX(_S2PQ_relational[],MATCH(Checklist4810[[#This Row],[PIGUID&amp;NO]],_S2PQ_relational[PIGUID &amp; "NO"],0),1))=Checklist4810[[#This Row],[PIGUID]],"Non applicabile",""))))</f>
        <v/>
      </c>
      <c r="Q51" s="26" t="str">
        <f>IF(Checklist4810[[#This Row],[N/A]]="Non applicabile",INDEX(_S2PQ[[Domande della fase 2]:[Justification]],MATCH(Checklist4810[[#This Row],[RelatedPQ]],_S2PQ[S2PQGUID],0),3),"")</f>
        <v/>
      </c>
      <c r="R51" s="41"/>
    </row>
    <row r="52" spans="2:18" ht="20.399999999999999" x14ac:dyDescent="0.3">
      <c r="B52" s="30" t="s">
        <v>156</v>
      </c>
      <c r="C52" s="31"/>
      <c r="D52" s="19">
        <f>IF(Checklist4810[[#This Row],[SGUID]]="",IF(Checklist4810[[#This Row],[SSGUID]]="",0,1),1)</f>
        <v>1</v>
      </c>
      <c r="E52" s="31"/>
      <c r="F52" s="27" t="str">
        <f>_xlfn.IFNA(Checklist4810[[#This Row],[RelatedPQ]],"NA")</f>
        <v/>
      </c>
      <c r="G52" s="26" t="str">
        <f>IF(Checklist4810[[#This Row],[PIGUID]]="","",INDEX(_S2PQ_relational[#Data],MATCH(Checklist4810[[#This Row],[PIGUID&amp;NO]],_S2PQ_relational[PIGUID &amp; "NO"],0),2))</f>
        <v/>
      </c>
      <c r="H52" s="27" t="str">
        <f>Checklist4810[[#This Row],[PIGUID]]&amp;"NO"</f>
        <v>NO</v>
      </c>
      <c r="I52" s="27" t="str">
        <f>IF(Checklist4810[[#This Row],[PIGUID]]="","",INDEX(PIs[NA Exempt],MATCH(Checklist4810[[#This Row],[PIGUID]],PIs[GUID],0),1))</f>
        <v/>
      </c>
      <c r="J52" s="26" t="str">
        <f>IF(Checklist4810[[#This Row],[SGUID]]="",IF(Checklist4810[[#This Row],[SSGUID]]="",IF(Checklist4810[[#This Row],[PIGUID]]="","",INDEX(PIs[[Column1]:[SS]],MATCH(Checklist4810[[#This Row],[PIGUID]],PIs[GUID],0),2)),INDEX(PIs[[Column1]:[SS]],MATCH(Checklist4810[[#This Row],[SSGUID]],PIs[SSGUID],0),18)),INDEX(PIs[[Column1]:[SS]],MATCH(Checklist4810[[#This Row],[SGUID]],PIs[SGUID],0),14))</f>
        <v>PAGAMENTI</v>
      </c>
      <c r="K5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2" s="26" t="str">
        <f>IF(Checklist4810[[#This Row],[SGUID]]="",IF(Checklist4810[[#This Row],[SSGUID]]="",INDEX(PIs[[Column1]:[SS]],MATCH(Checklist4810[[#This Row],[PIGUID]],PIs[GUID],0),6),""),"")</f>
        <v/>
      </c>
      <c r="M52" s="26" t="str">
        <f>IF(Checklist4810[[#This Row],[SSGUID]]="",IF(Checklist4810[[#This Row],[PIGUID]]="","",INDEX(PIs[[Column1]:[SS]],MATCH(Checklist4810[[#This Row],[PIGUID]],PIs[GUID],0),8)),"")</f>
        <v/>
      </c>
      <c r="N52" s="43"/>
      <c r="O52" s="43"/>
      <c r="P52" s="43" t="str">
        <f>IF(Checklist4810[[#This Row],[ifna]]="NA","",IF(Checklist4810[[#This Row],[RelatedPQ]]=0,"",IF(Checklist4810[[#This Row],[RelatedPQ]]="","",IF((INDEX(_S2PQ_relational[],MATCH(Checklist4810[[#This Row],[PIGUID&amp;NO]],_S2PQ_relational[PIGUID &amp; "NO"],0),1))=Checklist4810[[#This Row],[PIGUID]],"Non applicabile",""))))</f>
        <v/>
      </c>
      <c r="Q52" s="26" t="str">
        <f>IF(Checklist4810[[#This Row],[N/A]]="Non applicabile",INDEX(_S2PQ[[Domande della fase 2]:[Justification]],MATCH(Checklist4810[[#This Row],[RelatedPQ]],_S2PQ[S2PQGUID],0),3),"")</f>
        <v/>
      </c>
      <c r="R52" s="41"/>
    </row>
    <row r="53" spans="2:18" ht="30.6" hidden="1" x14ac:dyDescent="0.3">
      <c r="B53" s="30"/>
      <c r="C53" s="31" t="s">
        <v>52</v>
      </c>
      <c r="D53" s="19">
        <f>IF(Checklist4810[[#This Row],[SGUID]]="",IF(Checklist4810[[#This Row],[SSGUID]]="",0,1),1)</f>
        <v>1</v>
      </c>
      <c r="E53" s="31"/>
      <c r="F53" s="27" t="str">
        <f>_xlfn.IFNA(Checklist4810[[#This Row],[RelatedPQ]],"NA")</f>
        <v/>
      </c>
      <c r="G53" s="26" t="str">
        <f>IF(Checklist4810[[#This Row],[PIGUID]]="","",INDEX(_S2PQ_relational[#Data],MATCH(Checklist4810[[#This Row],[PIGUID&amp;NO]],_S2PQ_relational[PIGUID &amp; "NO"],0),2))</f>
        <v/>
      </c>
      <c r="H53" s="27" t="str">
        <f>Checklist4810[[#This Row],[PIGUID]]&amp;"NO"</f>
        <v>NO</v>
      </c>
      <c r="I53" s="27" t="str">
        <f>IF(Checklist4810[[#This Row],[PIGUID]]="","",INDEX(PIs[NA Exempt],MATCH(Checklist4810[[#This Row],[PIGUID]],PIs[GUID],0),1))</f>
        <v/>
      </c>
      <c r="J5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5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3" s="26" t="str">
        <f>IF(Checklist4810[[#This Row],[SGUID]]="",IF(Checklist4810[[#This Row],[SSGUID]]="",INDEX(PIs[[Column1]:[SS]],MATCH(Checklist4810[[#This Row],[PIGUID]],PIs[GUID],0),6),""),"")</f>
        <v/>
      </c>
      <c r="M53" s="26" t="str">
        <f>IF(Checklist4810[[#This Row],[SSGUID]]="",IF(Checklist4810[[#This Row],[PIGUID]]="","",INDEX(PIs[[Column1]:[SS]],MATCH(Checklist4810[[#This Row],[PIGUID]],PIs[GUID],0),8)),"")</f>
        <v/>
      </c>
      <c r="N53" s="43"/>
      <c r="O53" s="43"/>
      <c r="P53" s="43" t="str">
        <f>IF(Checklist4810[[#This Row],[ifna]]="NA","",IF(Checklist4810[[#This Row],[RelatedPQ]]=0,"",IF(Checklist4810[[#This Row],[RelatedPQ]]="","",IF((INDEX(_S2PQ_relational[],MATCH(Checklist4810[[#This Row],[PIGUID&amp;NO]],_S2PQ_relational[PIGUID &amp; "NO"],0),1))=Checklist4810[[#This Row],[PIGUID]],"Non applicabile",""))))</f>
        <v/>
      </c>
      <c r="Q53" s="26" t="str">
        <f>IF(Checklist4810[[#This Row],[N/A]]="Non applicabile",INDEX(_S2PQ[[Domande della fase 2]:[Justification]],MATCH(Checklist4810[[#This Row],[RelatedPQ]],_S2PQ[S2PQGUID],0),3),"")</f>
        <v/>
      </c>
      <c r="R53" s="41"/>
    </row>
    <row r="54" spans="2:18" ht="152.4" customHeight="1" x14ac:dyDescent="0.3">
      <c r="B54" s="30"/>
      <c r="C54" s="31"/>
      <c r="D54" s="19">
        <f>IF(Checklist4810[[#This Row],[SGUID]]="",IF(Checklist4810[[#This Row],[SSGUID]]="",0,1),1)</f>
        <v>0</v>
      </c>
      <c r="E54" s="31" t="s">
        <v>167</v>
      </c>
      <c r="F54" s="27" t="str">
        <f>_xlfn.IFNA(Checklist4810[[#This Row],[RelatedPQ]],"NA")</f>
        <v>NA</v>
      </c>
      <c r="G54" s="26" t="e">
        <f>IF(Checklist4810[[#This Row],[PIGUID]]="","",INDEX(_S2PQ_relational[#Data],MATCH(Checklist4810[[#This Row],[PIGUID&amp;NO]],_S2PQ_relational[PIGUID &amp; "NO"],0),2))</f>
        <v>#N/A</v>
      </c>
      <c r="H54" s="27" t="str">
        <f>Checklist4810[[#This Row],[PIGUID]]&amp;"NO"</f>
        <v>5FB5ql1VFtEHzacW0dkEyhNO</v>
      </c>
      <c r="I54" s="27" t="b">
        <f>IF(Checklist4810[[#This Row],[PIGUID]]="","",INDEX(PIs[NA Exempt],MATCH(Checklist4810[[#This Row],[PIGUID]],PIs[GUID],0),1))</f>
        <v>0</v>
      </c>
      <c r="J54"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07.01</v>
      </c>
      <c r="K5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 pagamenti ai lavoratori vengono effettuati in conformità con i termini e le condizioni indicati nei relativi documenti.</v>
      </c>
      <c r="L54" s="26" t="str">
        <f>IF(Checklist4810[[#This Row],[SGUID]]="",IF(Checklist4810[[#This Row],[SSGUID]]="",INDEX(PIs[[Column1]:[SS]],MATCH(Checklist4810[[#This Row],[PIGUID]],PIs[GUID],0),6),""),"")</f>
        <v xml:space="preserve">I registri dei pagamenti devono corrispondere ai termini d'impiego per quanto riguarda:
\- Date/intervalli di pagamento
\- Tipo di notifica di pagamento utilizzata (SMS, e-mail, avviso, ecc.)
\- Importo del pagamento
\- Metodo di pagamento (bonifico bancario, contanti, ecc.)
Per le agenzie o la manodopera subappaltata, il contratto commerciale del lavoratore dovrà riepilogare i dettagli relativi al pagamento.
</v>
      </c>
      <c r="M54" s="26" t="str">
        <f>IF(Checklist4810[[#This Row],[SSGUID]]="",IF(Checklist4810[[#This Row],[PIGUID]]="","",INDEX(PIs[[Column1]:[SS]],MATCH(Checklist4810[[#This Row],[PIGUID]],PIs[GUID],0),8)),"")</f>
        <v>Requisito Maggiore</v>
      </c>
      <c r="N54" s="43"/>
      <c r="O54" s="43"/>
      <c r="P54" s="43" t="str">
        <f>IF(Checklist4810[[#This Row],[ifna]]="NA","",IF(Checklist4810[[#This Row],[RelatedPQ]]=0,"",IF(Checklist4810[[#This Row],[RelatedPQ]]="","",IF((INDEX(_S2PQ_relational[],MATCH(Checklist4810[[#This Row],[PIGUID&amp;NO]],_S2PQ_relational[PIGUID &amp; "NO"],0),1))=Checklist4810[[#This Row],[PIGUID]],"Non applicabile",""))))</f>
        <v/>
      </c>
      <c r="Q54" s="26" t="str">
        <f>IF(Checklist4810[[#This Row],[N/A]]="Non applicabile",INDEX(_S2PQ[[Domande della fase 2]:[Justification]],MATCH(Checklist4810[[#This Row],[RelatedPQ]],_S2PQ[S2PQGUID],0),3),"")</f>
        <v/>
      </c>
      <c r="R54" s="41"/>
    </row>
    <row r="55" spans="2:18" ht="153" customHeight="1" x14ac:dyDescent="0.3">
      <c r="B55" s="30"/>
      <c r="C55" s="31"/>
      <c r="D55" s="19">
        <f>IF(Checklist4810[[#This Row],[SGUID]]="",IF(Checklist4810[[#This Row],[SSGUID]]="",0,1),1)</f>
        <v>0</v>
      </c>
      <c r="E55" s="31" t="s">
        <v>165</v>
      </c>
      <c r="F55" s="27" t="str">
        <f>_xlfn.IFNA(Checklist4810[[#This Row],[RelatedPQ]],"NA")</f>
        <v>NA</v>
      </c>
      <c r="G55" s="26" t="e">
        <f>IF(Checklist4810[[#This Row],[PIGUID]]="","",INDEX(_S2PQ_relational[#Data],MATCH(Checklist4810[[#This Row],[PIGUID&amp;NO]],_S2PQ_relational[PIGUID &amp; "NO"],0),2))</f>
        <v>#N/A</v>
      </c>
      <c r="H55" s="27" t="str">
        <f>Checklist4810[[#This Row],[PIGUID]]&amp;"NO"</f>
        <v>7hjy92CxnhjoqfUf0sxpPmNO</v>
      </c>
      <c r="I55" s="27" t="b">
        <f>IF(Checklist4810[[#This Row],[PIGUID]]="","",INDEX(PIs[NA Exempt],MATCH(Checklist4810[[#This Row],[PIGUID]],PIs[GUID],0),1))</f>
        <v>0</v>
      </c>
      <c r="J5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07.02</v>
      </c>
      <c r="K5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 lavoratori vengono informati quando si effettuano i pagamenti.</v>
      </c>
      <c r="L55" s="26" t="str">
        <f>IF(Checklist4810[[#This Row],[SGUID]]="",IF(Checklist4810[[#This Row],[SSGUID]]="",INDEX(PIs[[Column1]:[SS]],MATCH(Checklist4810[[#This Row],[PIGUID]],PIs[GUID],0),6),""),"")</f>
        <v xml:space="preserve">Il termine "informati" dovrà includere degli avvisi generici da parte del produttore e relativi all'effettuazione dei pagamenti e l'affissione di messaggi informativi nelle aree comuni per le pause dei lavoratori, messaggi e-mail, messaggi telefonici, ecc. in una o più lingue predominanti della forza lavoro e/o sotto forma di pittogrammi.
</v>
      </c>
      <c r="M55" s="26" t="str">
        <f>IF(Checklist4810[[#This Row],[SSGUID]]="",IF(Checklist4810[[#This Row],[PIGUID]]="","",INDEX(PIs[[Column1]:[SS]],MATCH(Checklist4810[[#This Row],[PIGUID]],PIs[GUID],0),8)),"")</f>
        <v>Requisito Minore</v>
      </c>
      <c r="N55" s="43"/>
      <c r="O55" s="43"/>
      <c r="P55" s="43" t="str">
        <f>IF(Checklist4810[[#This Row],[ifna]]="NA","",IF(Checklist4810[[#This Row],[RelatedPQ]]=0,"",IF(Checklist4810[[#This Row],[RelatedPQ]]="","",IF((INDEX(_S2PQ_relational[],MATCH(Checklist4810[[#This Row],[PIGUID&amp;NO]],_S2PQ_relational[PIGUID &amp; "NO"],0),1))=Checklist4810[[#This Row],[PIGUID]],"Non applicabile",""))))</f>
        <v/>
      </c>
      <c r="Q55" s="26" t="str">
        <f>IF(Checklist4810[[#This Row],[N/A]]="Non applicabile",INDEX(_S2PQ[[Domande della fase 2]:[Justification]],MATCH(Checklist4810[[#This Row],[RelatedPQ]],_S2PQ[S2PQGUID],0),3),"")</f>
        <v/>
      </c>
      <c r="R55" s="41"/>
    </row>
    <row r="56" spans="2:18" ht="152.4" customHeight="1" x14ac:dyDescent="0.3">
      <c r="B56" s="30"/>
      <c r="C56" s="31"/>
      <c r="D56" s="19">
        <f>IF(Checklist4810[[#This Row],[SGUID]]="",IF(Checklist4810[[#This Row],[SSGUID]]="",0,1),1)</f>
        <v>0</v>
      </c>
      <c r="E56" s="31" t="s">
        <v>149</v>
      </c>
      <c r="F56" s="27" t="str">
        <f>_xlfn.IFNA(Checklist4810[[#This Row],[RelatedPQ]],"NA")</f>
        <v>NA</v>
      </c>
      <c r="G56" s="26" t="e">
        <f>IF(Checklist4810[[#This Row],[PIGUID]]="","",INDEX(_S2PQ_relational[#Data],MATCH(Checklist4810[[#This Row],[PIGUID&amp;NO]],_S2PQ_relational[PIGUID &amp; "NO"],0),2))</f>
        <v>#N/A</v>
      </c>
      <c r="H56" s="27" t="str">
        <f>Checklist4810[[#This Row],[PIGUID]]&amp;"NO"</f>
        <v>7JadSCojAvDNLSHK26BiXcNO</v>
      </c>
      <c r="I56" s="27" t="b">
        <f>IF(Checklist4810[[#This Row],[PIGUID]]="","",INDEX(PIs[NA Exempt],MATCH(Checklist4810[[#This Row],[PIGUID]],PIs[GUID],0),1))</f>
        <v>0</v>
      </c>
      <c r="J5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07.03</v>
      </c>
      <c r="K5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informazioni relative al registro dei pagamenti sono accessibili ai lavoratori correnti e conservate in formato digitale per almeno 24 mesi.</v>
      </c>
      <c r="L56" s="26" t="str">
        <f>IF(Checklist4810[[#This Row],[SGUID]]="",IF(Checklist4810[[#This Row],[SSGUID]]="",INDEX(PIs[[Column1]:[SS]],MATCH(Checklist4810[[#This Row],[PIGUID]],PIs[GUID],0),6),""),"")</f>
        <v xml:space="preserve">Il termine "accessibili" implica che il lavoratore possa consultare le informazioni personali relative ai pagamenti nei pressi del sito di produzione o che il produttore gliele fornisca su richiesta.
</v>
      </c>
      <c r="M56" s="26" t="str">
        <f>IF(Checklist4810[[#This Row],[SSGUID]]="",IF(Checklist4810[[#This Row],[PIGUID]]="","",INDEX(PIs[[Column1]:[SS]],MATCH(Checklist4810[[#This Row],[PIGUID]],PIs[GUID],0),8)),"")</f>
        <v>Requisito Minore</v>
      </c>
      <c r="N56" s="43"/>
      <c r="O56" s="43"/>
      <c r="P56" s="43" t="str">
        <f>IF(Checklist4810[[#This Row],[ifna]]="NA","",IF(Checklist4810[[#This Row],[RelatedPQ]]=0,"",IF(Checklist4810[[#This Row],[RelatedPQ]]="","",IF((INDEX(_S2PQ_relational[],MATCH(Checklist4810[[#This Row],[PIGUID&amp;NO]],_S2PQ_relational[PIGUID &amp; "NO"],0),1))=Checklist4810[[#This Row],[PIGUID]],"Non applicabile",""))))</f>
        <v/>
      </c>
      <c r="Q56" s="26" t="str">
        <f>IF(Checklist4810[[#This Row],[N/A]]="Non applicabile",INDEX(_S2PQ[[Domande della fase 2]:[Justification]],MATCH(Checklist4810[[#This Row],[RelatedPQ]],_S2PQ[S2PQGUID],0),3),"")</f>
        <v/>
      </c>
      <c r="R56" s="41"/>
    </row>
    <row r="57" spans="2:18" ht="20.399999999999999" x14ac:dyDescent="0.3">
      <c r="B57" s="30" t="s">
        <v>121</v>
      </c>
      <c r="C57" s="31"/>
      <c r="D57" s="19">
        <f>IF(Checklist4810[[#This Row],[SGUID]]="",IF(Checklist4810[[#This Row],[SSGUID]]="",0,1),1)</f>
        <v>1</v>
      </c>
      <c r="E57" s="31"/>
      <c r="F57" s="27" t="str">
        <f>_xlfn.IFNA(Checklist4810[[#This Row],[RelatedPQ]],"NA")</f>
        <v/>
      </c>
      <c r="G57" s="26" t="str">
        <f>IF(Checklist4810[[#This Row],[PIGUID]]="","",INDEX(_S2PQ_relational[#Data],MATCH(Checklist4810[[#This Row],[PIGUID&amp;NO]],_S2PQ_relational[PIGUID &amp; "NO"],0),2))</f>
        <v/>
      </c>
      <c r="H57" s="27" t="str">
        <f>Checklist4810[[#This Row],[PIGUID]]&amp;"NO"</f>
        <v>NO</v>
      </c>
      <c r="I57" s="27" t="str">
        <f>IF(Checklist4810[[#This Row],[PIGUID]]="","",INDEX(PIs[NA Exempt],MATCH(Checklist4810[[#This Row],[PIGUID]],PIs[GUID],0),1))</f>
        <v/>
      </c>
      <c r="J57" s="26" t="str">
        <f>IF(Checklist4810[[#This Row],[SGUID]]="",IF(Checklist4810[[#This Row],[SSGUID]]="",IF(Checklist4810[[#This Row],[PIGUID]]="","",INDEX(PIs[[Column1]:[SS]],MATCH(Checklist4810[[#This Row],[PIGUID]],PIs[GUID],0),2)),INDEX(PIs[[Column1]:[SS]],MATCH(Checklist4810[[#This Row],[SSGUID]],PIs[SSGUID],0),18)),INDEX(PIs[[Column1]:[SS]],MATCH(Checklist4810[[#This Row],[SGUID]],PIs[SGUID],0),14))</f>
        <v>SALARI</v>
      </c>
      <c r="K5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7" s="26" t="str">
        <f>IF(Checklist4810[[#This Row],[SGUID]]="",IF(Checklist4810[[#This Row],[SSGUID]]="",INDEX(PIs[[Column1]:[SS]],MATCH(Checklist4810[[#This Row],[PIGUID]],PIs[GUID],0),6),""),"")</f>
        <v/>
      </c>
      <c r="M57" s="26" t="str">
        <f>IF(Checklist4810[[#This Row],[SSGUID]]="",IF(Checklist4810[[#This Row],[PIGUID]]="","",INDEX(PIs[[Column1]:[SS]],MATCH(Checklist4810[[#This Row],[PIGUID]],PIs[GUID],0),8)),"")</f>
        <v/>
      </c>
      <c r="N57" s="43"/>
      <c r="O57" s="43"/>
      <c r="P57" s="43" t="str">
        <f>IF(Checklist4810[[#This Row],[ifna]]="NA","",IF(Checklist4810[[#This Row],[RelatedPQ]]=0,"",IF(Checklist4810[[#This Row],[RelatedPQ]]="","",IF((INDEX(_S2PQ_relational[],MATCH(Checklist4810[[#This Row],[PIGUID&amp;NO]],_S2PQ_relational[PIGUID &amp; "NO"],0),1))=Checklist4810[[#This Row],[PIGUID]],"Non applicabile",""))))</f>
        <v/>
      </c>
      <c r="Q57" s="26" t="str">
        <f>IF(Checklist4810[[#This Row],[N/A]]="Non applicabile",INDEX(_S2PQ[[Domande della fase 2]:[Justification]],MATCH(Checklist4810[[#This Row],[RelatedPQ]],_S2PQ[S2PQGUID],0),3),"")</f>
        <v/>
      </c>
      <c r="R57" s="41"/>
    </row>
    <row r="58" spans="2:18" ht="30.6" hidden="1" x14ac:dyDescent="0.3">
      <c r="B58" s="30"/>
      <c r="C58" s="31" t="s">
        <v>52</v>
      </c>
      <c r="D58" s="19">
        <f>IF(Checklist4810[[#This Row],[SGUID]]="",IF(Checklist4810[[#This Row],[SSGUID]]="",0,1),1)</f>
        <v>1</v>
      </c>
      <c r="E58" s="31"/>
      <c r="F58" s="27" t="str">
        <f>_xlfn.IFNA(Checklist4810[[#This Row],[RelatedPQ]],"NA")</f>
        <v/>
      </c>
      <c r="G58" s="26" t="str">
        <f>IF(Checklist4810[[#This Row],[PIGUID]]="","",INDEX(_S2PQ_relational[#Data],MATCH(Checklist4810[[#This Row],[PIGUID&amp;NO]],_S2PQ_relational[PIGUID &amp; "NO"],0),2))</f>
        <v/>
      </c>
      <c r="H58" s="27" t="str">
        <f>Checklist4810[[#This Row],[PIGUID]]&amp;"NO"</f>
        <v>NO</v>
      </c>
      <c r="I58" s="27" t="str">
        <f>IF(Checklist4810[[#This Row],[PIGUID]]="","",INDEX(PIs[NA Exempt],MATCH(Checklist4810[[#This Row],[PIGUID]],PIs[GUID],0),1))</f>
        <v/>
      </c>
      <c r="J58"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5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58" s="26" t="str">
        <f>IF(Checklist4810[[#This Row],[SGUID]]="",IF(Checklist4810[[#This Row],[SSGUID]]="",INDEX(PIs[[Column1]:[SS]],MATCH(Checklist4810[[#This Row],[PIGUID]],PIs[GUID],0),6),""),"")</f>
        <v/>
      </c>
      <c r="M58" s="26" t="str">
        <f>IF(Checklist4810[[#This Row],[SSGUID]]="",IF(Checklist4810[[#This Row],[PIGUID]]="","",INDEX(PIs[[Column1]:[SS]],MATCH(Checklist4810[[#This Row],[PIGUID]],PIs[GUID],0),8)),"")</f>
        <v/>
      </c>
      <c r="N58" s="43"/>
      <c r="O58" s="43"/>
      <c r="P58" s="43" t="str">
        <f>IF(Checklist4810[[#This Row],[ifna]]="NA","",IF(Checklist4810[[#This Row],[RelatedPQ]]=0,"",IF(Checklist4810[[#This Row],[RelatedPQ]]="","",IF((INDEX(_S2PQ_relational[],MATCH(Checklist4810[[#This Row],[PIGUID&amp;NO]],_S2PQ_relational[PIGUID &amp; "NO"],0),1))=Checklist4810[[#This Row],[PIGUID]],"Non applicabile",""))))</f>
        <v/>
      </c>
      <c r="Q58" s="26" t="str">
        <f>IF(Checklist4810[[#This Row],[N/A]]="Non applicabile",INDEX(_S2PQ[[Domande della fase 2]:[Justification]],MATCH(Checklist4810[[#This Row],[RelatedPQ]],_S2PQ[S2PQGUID],0),3),"")</f>
        <v/>
      </c>
      <c r="R58" s="41"/>
    </row>
    <row r="59" spans="2:18" ht="122.4" x14ac:dyDescent="0.3">
      <c r="B59" s="30"/>
      <c r="C59" s="31"/>
      <c r="D59" s="19">
        <f>IF(Checklist4810[[#This Row],[SGUID]]="",IF(Checklist4810[[#This Row],[SSGUID]]="",0,1),1)</f>
        <v>0</v>
      </c>
      <c r="E59" s="31" t="s">
        <v>147</v>
      </c>
      <c r="F59" s="27" t="str">
        <f>_xlfn.IFNA(Checklist4810[[#This Row],[RelatedPQ]],"NA")</f>
        <v>NA</v>
      </c>
      <c r="G59" s="26" t="e">
        <f>IF(Checklist4810[[#This Row],[PIGUID]]="","",INDEX(_S2PQ_relational[#Data],MATCH(Checklist4810[[#This Row],[PIGUID&amp;NO]],_S2PQ_relational[PIGUID &amp; "NO"],0),2))</f>
        <v>#N/A</v>
      </c>
      <c r="H59" s="27" t="str">
        <f>Checklist4810[[#This Row],[PIGUID]]&amp;"NO"</f>
        <v>2AU0Rll1ZV8PPz420O78dbNO</v>
      </c>
      <c r="I59" s="27" t="b">
        <f>IF(Checklist4810[[#This Row],[PIGUID]]="","",INDEX(PIs[NA Exempt],MATCH(Checklist4810[[#This Row],[PIGUID]],PIs[GUID],0),1))</f>
        <v>0</v>
      </c>
      <c r="J59"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08.01</v>
      </c>
      <c r="K5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buste paga/i libri paga mostrano la quantità di ore lavorate (inclusi gli straordinari) o la quantità di raccolto e i salari e/o gli straordinari pagati.</v>
      </c>
      <c r="L59" s="26" t="str">
        <f>IF(Checklist4810[[#This Row],[SGUID]]="",IF(Checklist4810[[#This Row],[SSGUID]]="",INDEX(PIs[[Column1]:[SS]],MATCH(Checklist4810[[#This Row],[PIGUID]],PIs[GUID],0),6),""),"")</f>
        <v>Per ottenere la conformità con questo P&amp;C sarà necessario fornire delle prove per i punti indicati di seguito:
1\. Importo pagato per orario di lavoro ordinario e straordinario
2\. Orario di lavoro ordinario, quantità di raccolto o qualsiasi altra cifra utilizzata per il calcolo del pagamento
3\. Sintesi degli straordinari oltre alle ore di lavoro ordinario
Una copia scritta della busta paga dovrà essere conservata per tutti i lavoratori correnti e messa a disposizione su richiesta per il periodo di paga interessato, ad ogni pagamento corrisposto al lavoratore.
Per i lavoratori subappaltati o dell'agenzia, il datore di lavoro diretto dovrà fornire al produttore una copia di esempio di busta paga da conservare a scopo di valutazione.</v>
      </c>
      <c r="M59" s="26" t="str">
        <f>IF(Checklist4810[[#This Row],[SSGUID]]="",IF(Checklist4810[[#This Row],[PIGUID]]="","",INDEX(PIs[[Column1]:[SS]],MATCH(Checklist4810[[#This Row],[PIGUID]],PIs[GUID],0),8)),"")</f>
        <v>Requisito Minore</v>
      </c>
      <c r="N59" s="43"/>
      <c r="O59" s="43"/>
      <c r="P59" s="43" t="str">
        <f>IF(Checklist4810[[#This Row],[ifna]]="NA","",IF(Checklist4810[[#This Row],[RelatedPQ]]=0,"",IF(Checklist4810[[#This Row],[RelatedPQ]]="","",IF((INDEX(_S2PQ_relational[],MATCH(Checklist4810[[#This Row],[PIGUID&amp;NO]],_S2PQ_relational[PIGUID &amp; "NO"],0),1))=Checklist4810[[#This Row],[PIGUID]],"Non applicabile",""))))</f>
        <v/>
      </c>
      <c r="Q59" s="26" t="str">
        <f>IF(Checklist4810[[#This Row],[N/A]]="Non applicabile",INDEX(_S2PQ[[Domande della fase 2]:[Justification]],MATCH(Checklist4810[[#This Row],[RelatedPQ]],_S2PQ[S2PQGUID],0),3),"")</f>
        <v/>
      </c>
      <c r="R59" s="41"/>
    </row>
    <row r="60" spans="2:18" ht="152.4" customHeight="1" x14ac:dyDescent="0.3">
      <c r="B60" s="30"/>
      <c r="C60" s="31"/>
      <c r="D60" s="19">
        <f>IF(Checklist4810[[#This Row],[SGUID]]="",IF(Checklist4810[[#This Row],[SSGUID]]="",0,1),1)</f>
        <v>0</v>
      </c>
      <c r="E60" s="31" t="s">
        <v>140</v>
      </c>
      <c r="F60" s="27" t="str">
        <f>_xlfn.IFNA(Checklist4810[[#This Row],[RelatedPQ]],"NA")</f>
        <v>NA</v>
      </c>
      <c r="G60" s="26" t="e">
        <f>IF(Checklist4810[[#This Row],[PIGUID]]="","",INDEX(_S2PQ_relational[#Data],MATCH(Checklist4810[[#This Row],[PIGUID&amp;NO]],_S2PQ_relational[PIGUID &amp; "NO"],0),2))</f>
        <v>#N/A</v>
      </c>
      <c r="H60" s="27" t="str">
        <f>Checklist4810[[#This Row],[PIGUID]]&amp;"NO"</f>
        <v>7L9M3vUuHtx6WK7TuILq92NO</v>
      </c>
      <c r="I60" s="27" t="b">
        <f>IF(Checklist4810[[#This Row],[PIGUID]]="","",INDEX(PIs[NA Exempt],MATCH(Checklist4810[[#This Row],[PIGUID]],PIs[GUID],0),1))</f>
        <v>0</v>
      </c>
      <c r="J60"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08.02</v>
      </c>
      <c r="K6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Salari, pagamenti, monte ore, previdenza sociale statale/contributi pensionistici e imposte sul ruolo paga riportati nella busta paga rispettano i termini e le condizioni d'impiego, le normative nazionali sul lavoro e/o i contratti di lavoro collettivi.</v>
      </c>
      <c r="L60" s="26" t="str">
        <f>IF(Checklist4810[[#This Row],[SGUID]]="",IF(Checklist4810[[#This Row],[SSGUID]]="",INDEX(PIs[[Column1]:[SS]],MATCH(Checklist4810[[#This Row],[PIGUID]],PIs[GUID],0),6),""),"")</f>
        <v>Il valutatore dovrà verificare le seguenti informazioni nelle buste paga fornite come esempio:
1\. Pagamento di contributi pensionistici o di previdenza sociale
2\. Imposte sul ruolo paga
3\. Salari e pagamenti (salario minimo garantito)
Per ottenere la conformità con questo P&amp;C sarà necessario che tutte le voci siano corrette (verifica nelle buste paga e conformità con termini e condizioni e normative sul lavoro) secondo le regole di campionamento dei documenti.</v>
      </c>
      <c r="M60" s="26" t="str">
        <f>IF(Checklist4810[[#This Row],[SSGUID]]="",IF(Checklist4810[[#This Row],[PIGUID]]="","",INDEX(PIs[[Column1]:[SS]],MATCH(Checklist4810[[#This Row],[PIGUID]],PIs[GUID],0),8)),"")</f>
        <v>Requisito Maggiore</v>
      </c>
      <c r="N60" s="43"/>
      <c r="O60" s="43"/>
      <c r="P60" s="43" t="str">
        <f>IF(Checklist4810[[#This Row],[ifna]]="NA","",IF(Checklist4810[[#This Row],[RelatedPQ]]=0,"",IF(Checklist4810[[#This Row],[RelatedPQ]]="","",IF((INDEX(_S2PQ_relational[],MATCH(Checklist4810[[#This Row],[PIGUID&amp;NO]],_S2PQ_relational[PIGUID &amp; "NO"],0),1))=Checklist4810[[#This Row],[PIGUID]],"Non applicabile",""))))</f>
        <v/>
      </c>
      <c r="Q60" s="26" t="str">
        <f>IF(Checklist4810[[#This Row],[N/A]]="Non applicabile",INDEX(_S2PQ[[Domande della fase 2]:[Justification]],MATCH(Checklist4810[[#This Row],[RelatedPQ]],_S2PQ[S2PQGUID],0),3),"")</f>
        <v/>
      </c>
      <c r="R60" s="41"/>
    </row>
    <row r="61" spans="2:18" ht="142.80000000000001" x14ac:dyDescent="0.3">
      <c r="B61" s="30"/>
      <c r="C61" s="31"/>
      <c r="D61" s="19">
        <f>IF(Checklist4810[[#This Row],[SGUID]]="",IF(Checklist4810[[#This Row],[SSGUID]]="",0,1),1)</f>
        <v>0</v>
      </c>
      <c r="E61" s="31" t="s">
        <v>131</v>
      </c>
      <c r="F61" s="27" t="str">
        <f>_xlfn.IFNA(Checklist4810[[#This Row],[RelatedPQ]],"NA")</f>
        <v>NA</v>
      </c>
      <c r="G61" s="26" t="e">
        <f>IF(Checklist4810[[#This Row],[PIGUID]]="","",INDEX(_S2PQ_relational[#Data],MATCH(Checklist4810[[#This Row],[PIGUID&amp;NO]],_S2PQ_relational[PIGUID &amp; "NO"],0),2))</f>
        <v>#N/A</v>
      </c>
      <c r="H61" s="27" t="str">
        <f>Checklist4810[[#This Row],[PIGUID]]&amp;"NO"</f>
        <v>2ddM8JCAfgsJ6XIpNQ4YlBNO</v>
      </c>
      <c r="I61" s="27" t="b">
        <f>IF(Checklist4810[[#This Row],[PIGUID]]="","",INDEX(PIs[NA Exempt],MATCH(Checklist4810[[#This Row],[PIGUID]],PIs[GUID],0),1))</f>
        <v>0</v>
      </c>
      <c r="J61"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08.03</v>
      </c>
      <c r="K6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Tutti i lavoratori percepiscono almeno il salario minimo nazionale e/o il salario stabilito dai contratti di lavoro collettivi per le ore di lavoro ordinario.</v>
      </c>
      <c r="L61" s="26" t="str">
        <f>IF(Checklist4810[[#This Row],[SGUID]]="",IF(Checklist4810[[#This Row],[SSGUID]]="",INDEX(PIs[[Column1]:[SS]],MATCH(Checklist4810[[#This Row],[PIGUID]],PIs[GUID],0),6),""),"")</f>
        <v xml:space="preserve">Laddove i salari dei lavoratori vengono calcolati su base unitaria, di quote, a cottimo, il sistema dovrà effettuare la registrazione in modo tale da ottenere il salario minimo e/o il salario stabilito dai contratti di lavoro collettivi considerando le ore di lavoro ordinario.
Tutti i lavoratori, indipendentemente da sesso, nazionalità o stato migratorio, dovranno ricevere la stessa retribuzione per lavori e qualifiche identici anche se tale retribuzione è superiore al salario minimo.
Il valutatore controllerà il numero di ore ordinarie (escludendo gli straordinari) e il salario minimo.
Per i lavoratori dell'agenzia o subappaltati, il valutatore dovrà controllare con i lavoratori le informazioni sui termini d'impiego, ove possibile. Se vengono individuate inadempienze, il produttore dovrà documentare ogni istanza, incluse le relative misure correttive adottate.
</v>
      </c>
      <c r="M61" s="26" t="str">
        <f>IF(Checklist4810[[#This Row],[SSGUID]]="",IF(Checklist4810[[#This Row],[PIGUID]]="","",INDEX(PIs[[Column1]:[SS]],MATCH(Checklist4810[[#This Row],[PIGUID]],PIs[GUID],0),8)),"")</f>
        <v>Requisito Maggiore</v>
      </c>
      <c r="N61" s="43"/>
      <c r="O61" s="43"/>
      <c r="P61" s="43" t="str">
        <f>IF(Checklist4810[[#This Row],[ifna]]="NA","",IF(Checklist4810[[#This Row],[RelatedPQ]]=0,"",IF(Checklist4810[[#This Row],[RelatedPQ]]="","",IF((INDEX(_S2PQ_relational[],MATCH(Checklist4810[[#This Row],[PIGUID&amp;NO]],_S2PQ_relational[PIGUID &amp; "NO"],0),1))=Checklist4810[[#This Row],[PIGUID]],"Non applicabile",""))))</f>
        <v/>
      </c>
      <c r="Q61" s="26" t="str">
        <f>IF(Checklist4810[[#This Row],[N/A]]="Non applicabile",INDEX(_S2PQ[[Domande della fase 2]:[Justification]],MATCH(Checklist4810[[#This Row],[RelatedPQ]],_S2PQ[S2PQGUID],0),3),"")</f>
        <v/>
      </c>
      <c r="R61" s="41"/>
    </row>
    <row r="62" spans="2:18" ht="132.6" x14ac:dyDescent="0.3">
      <c r="B62" s="30"/>
      <c r="C62" s="31"/>
      <c r="D62" s="19">
        <f>IF(Checklist4810[[#This Row],[SGUID]]="",IF(Checklist4810[[#This Row],[SSGUID]]="",0,1),1)</f>
        <v>0</v>
      </c>
      <c r="E62" s="31" t="s">
        <v>122</v>
      </c>
      <c r="F62" s="27" t="str">
        <f>_xlfn.IFNA(Checklist4810[[#This Row],[RelatedPQ]],"NA")</f>
        <v>NA</v>
      </c>
      <c r="G62" s="26" t="e">
        <f>IF(Checklist4810[[#This Row],[PIGUID]]="","",INDEX(_S2PQ_relational[#Data],MATCH(Checklist4810[[#This Row],[PIGUID&amp;NO]],_S2PQ_relational[PIGUID &amp; "NO"],0),2))</f>
        <v>#N/A</v>
      </c>
      <c r="H62" s="27" t="str">
        <f>Checklist4810[[#This Row],[PIGUID]]&amp;"NO"</f>
        <v>47xPHO8UxslhAdrZpPtuo4NO</v>
      </c>
      <c r="I62" s="27" t="b">
        <f>IF(Checklist4810[[#This Row],[PIGUID]]="","",INDEX(PIs[NA Exempt],MATCH(Checklist4810[[#This Row],[PIGUID]],PIs[GUID],0),1))</f>
        <v>0</v>
      </c>
      <c r="J62" s="26" t="str">
        <f>IF(Checklist4810[[#This Row],[SGUID]]="",IF(Checklist4810[[#This Row],[SSGUID]]="",IF(Checklist4810[[#This Row],[PIGUID]]="","",INDEX(PIs[[Column1]:[SS]],MATCH(Checklist4810[[#This Row],[PIGUID]],PIs[GUID],0),2)),INDEX(PIs[[Column1]:[SS]],MATCH(Checklist4810[[#This Row],[SSGUID]],PIs[SSGUID],0),18)),INDEX(PIs[[Column1]:[SS]],MATCH(Checklist4810[[#This Row],[SGUID]],PIs[SGUID],0),14))</f>
        <v>08.04</v>
      </c>
      <c r="K6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Tutte le detrazioni salariali sono incluse nella busta paga e sono giustificate dal punto di vista legale e per iscritto, chiaramente spiegate e accettate dal lavoratore nei registri.</v>
      </c>
      <c r="L62" s="26" t="str">
        <f>IF(Checklist4810[[#This Row],[SGUID]]="",IF(Checklist4810[[#This Row],[SSGUID]]="",INDEX(PIs[[Column1]:[SS]],MATCH(Checklist4810[[#This Row],[PIGUID]],PIs[GUID],0),6),""),"")</f>
        <v xml:space="preserve">Le buste paga dovranno includere le informazioni sulle detrazioni, insieme alle relative spiegazioni.
In caso di precedenti prestiti o anticipi, le detrazioni praticate sui salari per il loro pagamento non dovranno superare i limiti prescritti dalla legge nazionale. I lavoratori dovranno essere debitamente informati dei termini e delle condizioni relativi a garanzia e rimborso di anticipi e prestiti.
In caso di commissioni di reclutamento, non sarà consentito da parte dei lavoratori il pagamento di alcun costo o commissione legata al processo di reclutamento per assicurarsi l'impiego o il collocamento, indipendentemente da modalità, tempistiche o luoghi in cui tali commissioni vengono imposte o raccolte, inclusi i pagamenti anticipati che i lavoratori devono corrispondere alla propria agenzia di collocamento o datore di lavoro.
</v>
      </c>
      <c r="M62" s="26" t="str">
        <f>IF(Checklist4810[[#This Row],[SSGUID]]="",IF(Checklist4810[[#This Row],[PIGUID]]="","",INDEX(PIs[[Column1]:[SS]],MATCH(Checklist4810[[#This Row],[PIGUID]],PIs[GUID],0),8)),"")</f>
        <v>Requisito Maggiore</v>
      </c>
      <c r="N62" s="43"/>
      <c r="O62" s="43"/>
      <c r="P62" s="43" t="str">
        <f>IF(Checklist4810[[#This Row],[ifna]]="NA","",IF(Checklist4810[[#This Row],[RelatedPQ]]=0,"",IF(Checklist4810[[#This Row],[RelatedPQ]]="","",IF((INDEX(_S2PQ_relational[],MATCH(Checklist4810[[#This Row],[PIGUID&amp;NO]],_S2PQ_relational[PIGUID &amp; "NO"],0),1))=Checklist4810[[#This Row],[PIGUID]],"Non applicabile",""))))</f>
        <v/>
      </c>
      <c r="Q62" s="26" t="str">
        <f>IF(Checklist4810[[#This Row],[N/A]]="Non applicabile",INDEX(_S2PQ[[Domande della fase 2]:[Justification]],MATCH(Checklist4810[[#This Row],[RelatedPQ]],_S2PQ[S2PQGUID],0),3),"")</f>
        <v/>
      </c>
      <c r="R62" s="41"/>
    </row>
    <row r="63" spans="2:18" ht="61.2" x14ac:dyDescent="0.3">
      <c r="B63" s="30" t="s">
        <v>86</v>
      </c>
      <c r="C63" s="31"/>
      <c r="D63" s="19">
        <f>IF(Checklist4810[[#This Row],[SGUID]]="",IF(Checklist4810[[#This Row],[SSGUID]]="",0,1),1)</f>
        <v>1</v>
      </c>
      <c r="E63" s="31"/>
      <c r="F63" s="27" t="str">
        <f>_xlfn.IFNA(Checklist4810[[#This Row],[RelatedPQ]],"NA")</f>
        <v/>
      </c>
      <c r="G63" s="26" t="str">
        <f>IF(Checklist4810[[#This Row],[PIGUID]]="","",INDEX(_S2PQ_relational[#Data],MATCH(Checklist4810[[#This Row],[PIGUID&amp;NO]],_S2PQ_relational[PIGUID &amp; "NO"],0),2))</f>
        <v/>
      </c>
      <c r="H63" s="27" t="str">
        <f>Checklist4810[[#This Row],[PIGUID]]&amp;"NO"</f>
        <v>NO</v>
      </c>
      <c r="I63" s="27" t="str">
        <f>IF(Checklist4810[[#This Row],[PIGUID]]="","",INDEX(PIs[NA Exempt],MATCH(Checklist4810[[#This Row],[PIGUID]],PIs[GUID],0),1))</f>
        <v/>
      </c>
      <c r="J63" s="26" t="str">
        <f>IF(Checklist4810[[#This Row],[SGUID]]="",IF(Checklist4810[[#This Row],[SSGUID]]="",IF(Checklist4810[[#This Row],[PIGUID]]="","",INDEX(PIs[[Column1]:[SS]],MATCH(Checklist4810[[#This Row],[PIGUID]],PIs[GUID],0),2)),INDEX(PIs[[Column1]:[SS]],MATCH(Checklist4810[[#This Row],[SSGUID]],PIs[SSGUID],0),18)),INDEX(PIs[[Column1]:[SS]],MATCH(Checklist4810[[#This Row],[SGUID]],PIs[SGUID],0),14))</f>
        <v>ETÀ LAVORATIVA, MANODOPERA INFANTILE E LAVORO MINORILE</v>
      </c>
      <c r="K6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3" s="26" t="str">
        <f>IF(Checklist4810[[#This Row],[SGUID]]="",IF(Checklist4810[[#This Row],[SSGUID]]="",INDEX(PIs[[Column1]:[SS]],MATCH(Checklist4810[[#This Row],[PIGUID]],PIs[GUID],0),6),""),"")</f>
        <v/>
      </c>
      <c r="M63" s="26" t="str">
        <f>IF(Checklist4810[[#This Row],[SSGUID]]="",IF(Checklist4810[[#This Row],[PIGUID]]="","",INDEX(PIs[[Column1]:[SS]],MATCH(Checklist4810[[#This Row],[PIGUID]],PIs[GUID],0),8)),"")</f>
        <v/>
      </c>
      <c r="N63" s="43"/>
      <c r="O63" s="43"/>
      <c r="P63" s="43" t="str">
        <f>IF(Checklist4810[[#This Row],[ifna]]="NA","",IF(Checklist4810[[#This Row],[RelatedPQ]]=0,"",IF(Checklist4810[[#This Row],[RelatedPQ]]="","",IF((INDEX(_S2PQ_relational[],MATCH(Checklist4810[[#This Row],[PIGUID&amp;NO]],_S2PQ_relational[PIGUID &amp; "NO"],0),1))=Checklist4810[[#This Row],[PIGUID]],"Non applicabile",""))))</f>
        <v/>
      </c>
      <c r="Q63" s="26" t="str">
        <f>IF(Checklist4810[[#This Row],[N/A]]="Non applicabile",INDEX(_S2PQ[[Domande della fase 2]:[Justification]],MATCH(Checklist4810[[#This Row],[RelatedPQ]],_S2PQ[S2PQGUID],0),3),"")</f>
        <v/>
      </c>
      <c r="R63" s="41"/>
    </row>
    <row r="64" spans="2:18" ht="30.6" hidden="1" x14ac:dyDescent="0.3">
      <c r="B64" s="30"/>
      <c r="C64" s="31" t="s">
        <v>52</v>
      </c>
      <c r="D64" s="19">
        <f>IF(Checklist4810[[#This Row],[SGUID]]="",IF(Checklist4810[[#This Row],[SSGUID]]="",0,1),1)</f>
        <v>1</v>
      </c>
      <c r="E64" s="31"/>
      <c r="F64" s="27" t="str">
        <f>_xlfn.IFNA(Checklist4810[[#This Row],[RelatedPQ]],"NA")</f>
        <v/>
      </c>
      <c r="G64" s="26" t="str">
        <f>IF(Checklist4810[[#This Row],[PIGUID]]="","",INDEX(_S2PQ_relational[#Data],MATCH(Checklist4810[[#This Row],[PIGUID&amp;NO]],_S2PQ_relational[PIGUID &amp; "NO"],0),2))</f>
        <v/>
      </c>
      <c r="H64" s="27" t="str">
        <f>Checklist4810[[#This Row],[PIGUID]]&amp;"NO"</f>
        <v>NO</v>
      </c>
      <c r="I64" s="27" t="str">
        <f>IF(Checklist4810[[#This Row],[PIGUID]]="","",INDEX(PIs[NA Exempt],MATCH(Checklist4810[[#This Row],[PIGUID]],PIs[GUID],0),1))</f>
        <v/>
      </c>
      <c r="J64"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6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4" s="26" t="str">
        <f>IF(Checklist4810[[#This Row],[SGUID]]="",IF(Checklist4810[[#This Row],[SSGUID]]="",INDEX(PIs[[Column1]:[SS]],MATCH(Checklist4810[[#This Row],[PIGUID]],PIs[GUID],0),6),""),"")</f>
        <v/>
      </c>
      <c r="M64" s="26" t="str">
        <f>IF(Checklist4810[[#This Row],[SSGUID]]="",IF(Checklist4810[[#This Row],[PIGUID]]="","",INDEX(PIs[[Column1]:[SS]],MATCH(Checklist4810[[#This Row],[PIGUID]],PIs[GUID],0),8)),"")</f>
        <v/>
      </c>
      <c r="N64" s="43"/>
      <c r="O64" s="43"/>
      <c r="P64" s="43" t="str">
        <f>IF(Checklist4810[[#This Row],[ifna]]="NA","",IF(Checklist4810[[#This Row],[RelatedPQ]]=0,"",IF(Checklist4810[[#This Row],[RelatedPQ]]="","",IF((INDEX(_S2PQ_relational[],MATCH(Checklist4810[[#This Row],[PIGUID&amp;NO]],_S2PQ_relational[PIGUID &amp; "NO"],0),1))=Checklist4810[[#This Row],[PIGUID]],"Non applicabile",""))))</f>
        <v/>
      </c>
      <c r="Q64" s="26" t="str">
        <f>IF(Checklist4810[[#This Row],[N/A]]="Non applicabile",INDEX(_S2PQ[[Domande della fase 2]:[Justification]],MATCH(Checklist4810[[#This Row],[RelatedPQ]],_S2PQ[S2PQGUID],0),3),"")</f>
        <v/>
      </c>
      <c r="R64" s="41"/>
    </row>
    <row r="65" spans="2:18" ht="408" x14ac:dyDescent="0.3">
      <c r="B65" s="30"/>
      <c r="C65" s="31"/>
      <c r="D65" s="19">
        <f>IF(Checklist4810[[#This Row],[SGUID]]="",IF(Checklist4810[[#This Row],[SSGUID]]="",0,1),1)</f>
        <v>0</v>
      </c>
      <c r="E65" s="31" t="s">
        <v>105</v>
      </c>
      <c r="F65" s="27" t="str">
        <f>_xlfn.IFNA(Checklist4810[[#This Row],[RelatedPQ]],"NA")</f>
        <v>NA</v>
      </c>
      <c r="G65" s="26" t="e">
        <f>IF(Checklist4810[[#This Row],[PIGUID]]="","",INDEX(_S2PQ_relational[#Data],MATCH(Checklist4810[[#This Row],[PIGUID&amp;NO]],_S2PQ_relational[PIGUID &amp; "NO"],0),2))</f>
        <v>#N/A</v>
      </c>
      <c r="H65" s="27" t="str">
        <f>Checklist4810[[#This Row],[PIGUID]]&amp;"NO"</f>
        <v>4MXkUbBzWPBDeLgWkf1NrzNO</v>
      </c>
      <c r="I65" s="27" t="b">
        <f>IF(Checklist4810[[#This Row],[PIGUID]]="","",INDEX(PIs[NA Exempt],MATCH(Checklist4810[[#This Row],[PIGUID]],PIs[GUID],0),1))</f>
        <v>0</v>
      </c>
      <c r="J65"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09.01</v>
      </c>
      <c r="K6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Il produttore verifica che nei siti di produzione non lavorino individui di età inferiore all'età minima richiesta per l'ingresso al lavoro o all'età necessaria per il completamento della scuola dell'obbligo (la condizione che offre la maggiore tutela).  
L'età minima di ingresso al lavoro non potrà essere inferiore a 15 anni e 13 anni per i lavori leggeri. Per i Paesi esenti dalla convenzione 138 dell'ILO, l'età minima di ingresso al lavoro non potrà essere inferiore a 14 anni e 12 anni per i lavori leggeri. </v>
      </c>
      <c r="L65" s="26" t="str">
        <f>IF(Checklist4810[[#This Row],[SGUID]]="",IF(Checklist4810[[#This Row],[SSGUID]]="",INDEX(PIs[[Column1]:[SS]],MATCH(Checklist4810[[#This Row],[PIGUID]],PIs[GUID],0),6),""),"")</f>
        <v xml:space="preserve">Il termine "verifica" obbliga il produttore a disporre di un processo o metodo di verifica per il controllo di tali informazioni sui lavoratori, inclusi quelli delle agenzie di collocamento/subappaltati (ad es. la verifica di documenti di identificazione del lavoratore, permesso di lavoro, scheda di registrazione del lavoratore, tessera di iscrizione ai sindacati, ecc.) con una copia digitale. Sarà sufficiente fornire una spiegazione a voce del processo o metodo di verifica insieme alle prove documentali.
Per le aziende agricole a conduzione familiare senza lavoratori assunti, “lavoratori” deve far riferimento ai principali membri della famiglia che lavorano nell’azienda.
L'espressione "sito di produzione" deve includere tutti i siti nel campo di applicazione della valutazione sul modulo aggiuntivo GRASP e sullo standard IFA o audit di uno standard equivalente.
Per i fornitori di servizi o i visitatori a breve termine che offrono attività legate alla produzione come definite dallo standard IFA, il produttore dovrà verificare i documenti di identificazione aziendale e personale, il permesso di lavoro, la scheda di registrazione del lavoratore, la foto del documento di identificazione se disponibile, ecc.
Il produttore dovrà applicare la procedura di verifica nei confronti di qualsiasi individuo che offra lavoro, servizi o qualsiasi attività legata alla produzione nel sito di produzione o nei siti subappaltati. L'assenza del documento relativo a termini e condizioni non elimina l'obbligo di rispettare questo P&amp;C. In tali casi, il produttore dovrà assicurarsi che nessun individuo di età inferiore all'età minima richiesta per l'ingresso al lavoro sia coinvolto in alcuna attività lavorativa tranne quelle consentite ai familiari nelle aziende agricole a conduzione familiare.
"Lavori leggeri": attività adeguate all'età, che presentano bassi livelli di rischio e non interferiscono con gli impegni scolastici e ludici dei bambini, oltre a non avere effetti negativi sulla salute, la sicurezza e lo sviluppo del minore.
Se l'età per il completamento dell'istruzione obbligatoria è superiore a quella minima necessaria per l'ingresso al lavoro, il valutatore dovrà verificare che le attività lavorative non interferiscano con la scuola, ad es. che i minori siano iscritti e frequentino la scuola, che l'orario di lavoro consenta ai bambini la frequenza scolastica, che nell'azienda agricola siano disponibili insegnanti, ecc.
Tutti i programmi ufficiali di istituzioni scolastiche, universitarie, governative, industriali o sindacali che sovrintendano allo sviluppo dell'apprendistato (ad es., corso di formazione professionale, tirocinio, apprendimento sul posto di lavoro, ecc.) dovranno essere documentati. Tale documentazione dovrà includere almeno i nomi, l'età, le condizioni, gli orari e il consenso dei genitori dei partecipanti.
</v>
      </c>
      <c r="M65" s="26" t="str">
        <f>IF(Checklist4810[[#This Row],[SSGUID]]="",IF(Checklist4810[[#This Row],[PIGUID]]="","",INDEX(PIs[[Column1]:[SS]],MATCH(Checklist4810[[#This Row],[PIGUID]],PIs[GUID],0),8)),"")</f>
        <v>Requisito Maggiore</v>
      </c>
      <c r="N65" s="43"/>
      <c r="O65" s="43"/>
      <c r="P65" s="43" t="str">
        <f>IF(Checklist4810[[#This Row],[ifna]]="NA","",IF(Checklist4810[[#This Row],[RelatedPQ]]=0,"",IF(Checklist4810[[#This Row],[RelatedPQ]]="","",IF((INDEX(_S2PQ_relational[],MATCH(Checklist4810[[#This Row],[PIGUID&amp;NO]],_S2PQ_relational[PIGUID &amp; "NO"],0),1))=Checklist4810[[#This Row],[PIGUID]],"Non applicabile",""))))</f>
        <v/>
      </c>
      <c r="Q65" s="26" t="str">
        <f>IF(Checklist4810[[#This Row],[N/A]]="Non applicabile",INDEX(_S2PQ[[Domande della fase 2]:[Justification]],MATCH(Checklist4810[[#This Row],[RelatedPQ]],_S2PQ[S2PQGUID],0),3),"")</f>
        <v/>
      </c>
      <c r="R65" s="41"/>
    </row>
    <row r="66" spans="2:18" ht="112.2" x14ac:dyDescent="0.3">
      <c r="B66" s="30"/>
      <c r="C66" s="31"/>
      <c r="D66" s="19">
        <f>IF(Checklist4810[[#This Row],[SGUID]]="",IF(Checklist4810[[#This Row],[SSGUID]]="",0,1),1)</f>
        <v>0</v>
      </c>
      <c r="E66" s="31" t="s">
        <v>104</v>
      </c>
      <c r="F66" s="27" t="str">
        <f>_xlfn.IFNA(Checklist4810[[#This Row],[RelatedPQ]],"NA")</f>
        <v>NA</v>
      </c>
      <c r="G66" s="26" t="e">
        <f>IF(Checklist4810[[#This Row],[PIGUID]]="","",INDEX(_S2PQ_relational[#Data],MATCH(Checklist4810[[#This Row],[PIGUID&amp;NO]],_S2PQ_relational[PIGUID &amp; "NO"],0),2))</f>
        <v>#N/A</v>
      </c>
      <c r="H66" s="27" t="str">
        <f>Checklist4810[[#This Row],[PIGUID]]&amp;"NO"</f>
        <v>48Kfoa4PqmcfqhOmRGtnxLNO</v>
      </c>
      <c r="I66" s="27" t="b">
        <f>IF(Checklist4810[[#This Row],[PIGUID]]="","",INDEX(PIs[NA Exempt],MATCH(Checklist4810[[#This Row],[PIGUID]],PIs[GUID],0),1))</f>
        <v>0</v>
      </c>
      <c r="J66"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09.02</v>
      </c>
      <c r="K6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produttore verifica che nessun lavoratore di età inferiore a 18 anni sia impiegato in orario notturno o in attività di natura pericolosa nei siti di produzione.</v>
      </c>
      <c r="L66" s="26" t="str">
        <f>IF(Checklist4810[[#This Row],[SGUID]]="",IF(Checklist4810[[#This Row],[SSGUID]]="",INDEX(PIs[[Column1]:[SS]],MATCH(Checklist4810[[#This Row],[PIGUID]],PIs[GUID],0),6),""),"")</f>
        <v xml:space="preserve">Il termine "verifica" implica che il produttore debba identificare tutti i lavoratori minori di 18 anni e controllare che le rispettive attività non vengano svolte di notte e non siano di natura pericolosa.
Per le aziende agricole a conduzione familiare senza lavoratori assunti, “lavoratori” deve far riferimento ai principali membri della famiglia che lavorano nell’azienda.
"Lavori leggeri": attività adeguate all'età, che presentano bassi livelli di rischio e non interferiscono con gli impegni scolastici e ludici dei bambini, oltre a non avere effetti negativi sulla salute, la sicurezza e lo sviluppo del minore.
Il valutatore dovrà controllare l'età di completamento dell'istruzione obbligatoria.
</v>
      </c>
      <c r="M66" s="26" t="str">
        <f>IF(Checklist4810[[#This Row],[SSGUID]]="",IF(Checklist4810[[#This Row],[PIGUID]]="","",INDEX(PIs[[Column1]:[SS]],MATCH(Checklist4810[[#This Row],[PIGUID]],PIs[GUID],0),8)),"")</f>
        <v>Requisito Maggiore</v>
      </c>
      <c r="N66" s="43"/>
      <c r="O66" s="43"/>
      <c r="P66" s="43" t="str">
        <f>IF(Checklist4810[[#This Row],[ifna]]="NA","",IF(Checklist4810[[#This Row],[RelatedPQ]]=0,"",IF(Checklist4810[[#This Row],[RelatedPQ]]="","",IF((INDEX(_S2PQ_relational[],MATCH(Checklist4810[[#This Row],[PIGUID&amp;NO]],_S2PQ_relational[PIGUID &amp; "NO"],0),1))=Checklist4810[[#This Row],[PIGUID]],"Non applicabile",""))))</f>
        <v/>
      </c>
      <c r="Q66" s="26" t="str">
        <f>IF(Checklist4810[[#This Row],[N/A]]="Non applicabile",INDEX(_S2PQ[[Domande della fase 2]:[Justification]],MATCH(Checklist4810[[#This Row],[RelatedPQ]],_S2PQ[S2PQGUID],0),3),"")</f>
        <v/>
      </c>
      <c r="R66" s="41"/>
    </row>
    <row r="67" spans="2:18" ht="226.8" customHeight="1" x14ac:dyDescent="0.3">
      <c r="B67" s="30"/>
      <c r="C67" s="31"/>
      <c r="D67" s="19">
        <f>IF(Checklist4810[[#This Row],[SGUID]]="",IF(Checklist4810[[#This Row],[SSGUID]]="",0,1),1)</f>
        <v>0</v>
      </c>
      <c r="E67" s="31" t="s">
        <v>89</v>
      </c>
      <c r="F67" s="27" t="str">
        <f>_xlfn.IFNA(Checklist4810[[#This Row],[RelatedPQ]],"NA")</f>
        <v>NA</v>
      </c>
      <c r="G67" s="26" t="e">
        <f>IF(Checklist4810[[#This Row],[PIGUID]]="","",INDEX(_S2PQ_relational[#Data],MATCH(Checklist4810[[#This Row],[PIGUID&amp;NO]],_S2PQ_relational[PIGUID &amp; "NO"],0),2))</f>
        <v>#N/A</v>
      </c>
      <c r="H67" s="27" t="str">
        <f>Checklist4810[[#This Row],[PIGUID]]&amp;"NO"</f>
        <v>2qCBkbLsGCA2vaZfEo70jlNO</v>
      </c>
      <c r="I67" s="27" t="b">
        <f>IF(Checklist4810[[#This Row],[PIGUID]]="","",INDEX(PIs[NA Exempt],MATCH(Checklist4810[[#This Row],[PIGUID]],PIs[GUID],0),1))</f>
        <v>0</v>
      </c>
      <c r="J67"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09.03</v>
      </c>
      <c r="K6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Nelle aziende agricole a conduzione familiare, i bambini devono essere impiegati solo dal nucleo familiare ristretto in condizioni protette e che tutelino il loro diritto all'istruzione e la loro sicurezza. </v>
      </c>
      <c r="L67" s="26" t="str">
        <f>IF(Checklist4810[[#This Row],[SGUID]]="",IF(Checklist4810[[#This Row],[SSGUID]]="",INDEX(PIs[[Column1]:[SS]],MATCH(Checklist4810[[#This Row],[PIGUID]],PIs[GUID],0),6),""),"")</f>
        <v xml:space="preserve">L'espressione "condizioni protette e che tutelino il loro diritto all'istruzione e la loro sicurezza" viene definita come illustrato di seguito.
Gli individui di età inferiore a quella necessaria per l'ingresso al lavoro impiegati nell'azienda agricola gestita dalla propria famiglia dovranno lavorare come minimo nelle condizioni seguenti:
1\. I minori si trovano sotto la sorveglianza diretta dei propri genitori o tutori.
2\. I minori lavorano nell'azienda agricola gestita dalla propria famiglia.
3\. Le attività lavorative non interferiscono con gli impegni scolastici (ad es. i minori sono iscritti e frequentano la scuola).
4\. Il lavoro non si svolge in orario notturno e non è di natura pericolosa.
5\. l lavoro prevede attività appropriate all'età e a basso rischio.
6\. Le ore di lavoro sono monitorate (registrate) e devono essere di numero inferiore a quelle dei lavoratori che hanno raggiunto o superato l'età minima richiesta per l'ingresso al lavoro, incluse le ore trascorse a eseguire le faccende domestiche (come pulire, cucinare, prendersi cura dei bambini, raccogliere acqua e legna per il fuoco).
7\. I genitori o tutori forniscono un'autodichiarazione scritta di queste condizioni, che viene conservata dal produttore in formato digitale e che dovrà essere controllata e confrontata nel sito durante la valutazione GRASP.
</v>
      </c>
      <c r="M67" s="26" t="str">
        <f>IF(Checklist4810[[#This Row],[SSGUID]]="",IF(Checklist4810[[#This Row],[PIGUID]]="","",INDEX(PIs[[Column1]:[SS]],MATCH(Checklist4810[[#This Row],[PIGUID]],PIs[GUID],0),8)),"")</f>
        <v>Requisito Maggiore</v>
      </c>
      <c r="N67" s="43"/>
      <c r="O67" s="43"/>
      <c r="P67" s="43" t="str">
        <f>IF(Checklist4810[[#This Row],[ifna]]="NA","",IF(Checklist4810[[#This Row],[RelatedPQ]]=0,"",IF(Checklist4810[[#This Row],[RelatedPQ]]="","",IF((INDEX(_S2PQ_relational[],MATCH(Checklist4810[[#This Row],[PIGUID&amp;NO]],_S2PQ_relational[PIGUID &amp; "NO"],0),1))=Checklist4810[[#This Row],[PIGUID]],"Non applicabile",""))))</f>
        <v/>
      </c>
      <c r="Q67" s="26" t="str">
        <f>IF(Checklist4810[[#This Row],[N/A]]="Non applicabile",INDEX(_S2PQ[[Domande della fase 2]:[Justification]],MATCH(Checklist4810[[#This Row],[RelatedPQ]],_S2PQ[S2PQGUID],0),3),"")</f>
        <v/>
      </c>
      <c r="R67" s="41"/>
    </row>
    <row r="68" spans="2:18" ht="283.8" customHeight="1" x14ac:dyDescent="0.3">
      <c r="B68" s="30"/>
      <c r="C68" s="31"/>
      <c r="D68" s="19">
        <f>IF(Checklist4810[[#This Row],[SGUID]]="",IF(Checklist4810[[#This Row],[SSGUID]]="",0,1),1)</f>
        <v>0</v>
      </c>
      <c r="E68" s="31" t="s">
        <v>87</v>
      </c>
      <c r="F68" s="27" t="str">
        <f>_xlfn.IFNA(Checklist4810[[#This Row],[RelatedPQ]],"NA")</f>
        <v>NA</v>
      </c>
      <c r="G68" s="26" t="e">
        <f>IF(Checklist4810[[#This Row],[PIGUID]]="","",INDEX(_S2PQ_relational[#Data],MATCH(Checklist4810[[#This Row],[PIGUID&amp;NO]],_S2PQ_relational[PIGUID &amp; "NO"],0),2))</f>
        <v>#N/A</v>
      </c>
      <c r="H68" s="27" t="str">
        <f>Checklist4810[[#This Row],[PIGUID]]&amp;"NO"</f>
        <v>2j6Ket1Nb7Mbvw9lA7fb04NO</v>
      </c>
      <c r="I68" s="27" t="b">
        <f>IF(Checklist4810[[#This Row],[PIGUID]]="","",INDEX(PIs[NA Exempt],MATCH(Checklist4810[[#This Row],[PIGUID]],PIs[GUID],0),1))</f>
        <v>0</v>
      </c>
      <c r="J68" s="26" t="str">
        <f>IF(Checklist4810[[#This Row],[SGUID]]="",IF(Checklist4810[[#This Row],[SSGUID]]="",IF(Checklist4810[[#This Row],[PIGUID]]="","",INDEX(PIs[[Column1]:[SS]],MATCH(Checklist4810[[#This Row],[PIGUID]],PIs[GUID],0),2)),INDEX(PIs[[Column1]:[SS]],MATCH(Checklist4810[[#This Row],[SSGUID]],PIs[SSGUID],0),18)),INDEX(PIs[[Column1]:[SS]],MATCH(Checklist4810[[#This Row],[SGUID]],PIs[SGUID],0),14))</f>
        <v>09.04</v>
      </c>
      <c r="K6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Il personale di vigilanza è stato informato dei requisiti legali relativi all'età lavorativa e dell'efficace piano correttivo (laddove vengano individuati lavoratori di età inferiore a 18 anni impiegati in condizioni inadempienti). </v>
      </c>
      <c r="L68" s="26" t="str">
        <f>IF(Checklist4810[[#This Row],[SGUID]]="",IF(Checklist4810[[#This Row],[SSGUID]]="",INDEX(PIs[[Column1]:[SS]],MATCH(Checklist4810[[#This Row],[PIGUID]],PIs[GUID],0),6),""),"")</f>
        <v>L'espressione "personale di vigilanza" si riferisce a qualsiasi membro del personale in contatto con i lavoratori o con mansioni di vigilanza nel sito di produzione (ad es., capoturno, responsabile, supervisore della squadra, ecc.). In mancanza di personale simile, il produttore dovrà essere a conoscenza del criterio GRASP su questo argomento e dovrà disporre di un piano correttivo.
Dovrà essere disponibile un piano correttivo documentato per potenziali inadempienze di tutti i P&amp;C della presente sezione. In assenza di un piano correttivo, la conformità potrà essere ottenuta solo se non sono presenti lavoratori di età inferiore a 18 anni. Per l'Opzione 2 gruppo di produttori, in assenza di un piano correttivo, sarà possibile ottenere la conformità solo se tra i membri del gruppo di produttori non sono presenti aziende agricole a conduzione familiare e/o nessuno dei membri del gruppo di produttori impiega lavoratori minori di 18 anni.
Per le aziende agricole a conduzione familiare senza lavoratori assunti, “lavoratori” deve far riferimento ai principali membri della famiglia che lavorano nell’azienda.
Il piano correttivo dovrà includere per iscritto, come minimo, i dettagli relativi alle modalità di allontanamento e sostituzione dei bambini dal luogo di lavoro e i metodi con cui l'azienda si sta impegnando a impedire che ogni singolo bambino venga coinvolto in forme di lavoro infantile addirittura peggiori (inclusi lavori pericolosi, pratiche assimilabili alla schiavitù, reclutamento in conflitti armati, sfruttamento sessuale, traffico di manodopera e/o attività illecite).
In caso di inadempienze ai P&amp;C di questa sezione, sarà necessario fornire una soluzione immediata per i lavoratori minorenni o in età infantile (come l'allontanamento del luogo di lavoro). Per i lavoratori minori, oltre all'allontanamento, occorrerà fornire la garanzia di azioni correttive future (incluse nel piano) che assicurino l'accesso a condizioni lavorative e salariali adeguate, se applicabili. Ciò è valido anche per le aziende agricole a conduzione familiare.</v>
      </c>
      <c r="M68" s="26" t="str">
        <f>IF(Checklist4810[[#This Row],[SSGUID]]="",IF(Checklist4810[[#This Row],[PIGUID]]="","",INDEX(PIs[[Column1]:[SS]],MATCH(Checklist4810[[#This Row],[PIGUID]],PIs[GUID],0),8)),"")</f>
        <v>Requisito Minore</v>
      </c>
      <c r="N68" s="43"/>
      <c r="O68" s="43"/>
      <c r="P68" s="43" t="str">
        <f>IF(Checklist4810[[#This Row],[ifna]]="NA","",IF(Checklist4810[[#This Row],[RelatedPQ]]=0,"",IF(Checklist4810[[#This Row],[RelatedPQ]]="","",IF((INDEX(_S2PQ_relational[],MATCH(Checklist4810[[#This Row],[PIGUID&amp;NO]],_S2PQ_relational[PIGUID &amp; "NO"],0),1))=Checklist4810[[#This Row],[PIGUID]],"Non applicabile",""))))</f>
        <v/>
      </c>
      <c r="Q68" s="26" t="str">
        <f>IF(Checklist4810[[#This Row],[N/A]]="Non applicabile",INDEX(_S2PQ[[Domande della fase 2]:[Justification]],MATCH(Checklist4810[[#This Row],[RelatedPQ]],_S2PQ[S2PQGUID],0),3),"")</f>
        <v/>
      </c>
      <c r="R68" s="41"/>
    </row>
    <row r="69" spans="2:18" ht="40.799999999999997" x14ac:dyDescent="0.3">
      <c r="B69" s="30" t="s">
        <v>556</v>
      </c>
      <c r="C69" s="31"/>
      <c r="D69" s="19">
        <f>IF(Checklist4810[[#This Row],[SGUID]]="",IF(Checklist4810[[#This Row],[SSGUID]]="",0,1),1)</f>
        <v>1</v>
      </c>
      <c r="E69" s="31"/>
      <c r="F69" s="27" t="str">
        <f>_xlfn.IFNA(Checklist4810[[#This Row],[RelatedPQ]],"NA")</f>
        <v/>
      </c>
      <c r="G69" s="26" t="str">
        <f>IF(Checklist4810[[#This Row],[PIGUID]]="","",INDEX(_S2PQ_relational[#Data],MATCH(Checklist4810[[#This Row],[PIGUID&amp;NO]],_S2PQ_relational[PIGUID &amp; "NO"],0),2))</f>
        <v/>
      </c>
      <c r="H69" s="27" t="str">
        <f>Checklist4810[[#This Row],[PIGUID]]&amp;"NO"</f>
        <v>NO</v>
      </c>
      <c r="I69" s="27" t="str">
        <f>IF(Checklist4810[[#This Row],[PIGUID]]="","",INDEX(PIs[NA Exempt],MATCH(Checklist4810[[#This Row],[PIGUID]],PIs[GUID],0),1))</f>
        <v/>
      </c>
      <c r="J69" s="26" t="str">
        <f>IF(Checklist4810[[#This Row],[SGUID]]="",IF(Checklist4810[[#This Row],[SSGUID]]="",IF(Checklist4810[[#This Row],[PIGUID]]="","",INDEX(PIs[[Column1]:[SS]],MATCH(Checklist4810[[#This Row],[PIGUID]],PIs[GUID],0),2)),INDEX(PIs[[Column1]:[SS]],MATCH(Checklist4810[[#This Row],[SSGUID]],PIs[SSGUID],0),18)),INDEX(PIs[[Column1]:[SS]],MATCH(Checklist4810[[#This Row],[SGUID]],PIs[SGUID],0),14))</f>
        <v>COMPULSORY SCHOOL AGE AND SCHOOL ACCESS</v>
      </c>
      <c r="K6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69" s="26" t="str">
        <f>IF(Checklist4810[[#This Row],[SGUID]]="",IF(Checklist4810[[#This Row],[SSGUID]]="",INDEX(PIs[[Column1]:[SS]],MATCH(Checklist4810[[#This Row],[PIGUID]],PIs[GUID],0),6),""),"")</f>
        <v/>
      </c>
      <c r="M69" s="26" t="str">
        <f>IF(Checklist4810[[#This Row],[SSGUID]]="",IF(Checklist4810[[#This Row],[PIGUID]]="","",INDEX(PIs[[Column1]:[SS]],MATCH(Checklist4810[[#This Row],[PIGUID]],PIs[GUID],0),8)),"")</f>
        <v/>
      </c>
      <c r="N69" s="43"/>
      <c r="O69" s="43"/>
      <c r="P69" s="43" t="str">
        <f>IF(Checklist4810[[#This Row],[ifna]]="NA","",IF(Checklist4810[[#This Row],[RelatedPQ]]=0,"",IF(Checklist4810[[#This Row],[RelatedPQ]]="","",IF((INDEX(_S2PQ_relational[],MATCH(Checklist4810[[#This Row],[PIGUID&amp;NO]],_S2PQ_relational[PIGUID &amp; "NO"],0),1))=Checklist4810[[#This Row],[PIGUID]],"Non applicabile",""))))</f>
        <v/>
      </c>
      <c r="Q69" s="26" t="str">
        <f>IF(Checklist4810[[#This Row],[N/A]]="Non applicabile",INDEX(_S2PQ[[Domande della fase 2]:[Justification]],MATCH(Checklist4810[[#This Row],[RelatedPQ]],_S2PQ[S2PQGUID],0),3),"")</f>
        <v/>
      </c>
      <c r="R69" s="41"/>
    </row>
    <row r="70" spans="2:18" ht="30.6" hidden="1" x14ac:dyDescent="0.3">
      <c r="B70" s="30"/>
      <c r="C70" s="31" t="s">
        <v>52</v>
      </c>
      <c r="D70" s="19">
        <f>IF(Checklist4810[[#This Row],[SGUID]]="",IF(Checklist4810[[#This Row],[SSGUID]]="",0,1),1)</f>
        <v>1</v>
      </c>
      <c r="E70" s="31"/>
      <c r="F70" s="27" t="str">
        <f>_xlfn.IFNA(Checklist4810[[#This Row],[RelatedPQ]],"NA")</f>
        <v/>
      </c>
      <c r="G70" s="26" t="str">
        <f>IF(Checklist4810[[#This Row],[PIGUID]]="","",INDEX(_S2PQ_relational[#Data],MATCH(Checklist4810[[#This Row],[PIGUID&amp;NO]],_S2PQ_relational[PIGUID &amp; "NO"],0),2))</f>
        <v/>
      </c>
      <c r="H70" s="27" t="str">
        <f>Checklist4810[[#This Row],[PIGUID]]&amp;"NO"</f>
        <v>NO</v>
      </c>
      <c r="I70" s="27" t="str">
        <f>IF(Checklist4810[[#This Row],[PIGUID]]="","",INDEX(PIs[NA Exempt],MATCH(Checklist4810[[#This Row],[PIGUID]],PIs[GUID],0),1))</f>
        <v/>
      </c>
      <c r="J70"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7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0" s="26" t="str">
        <f>IF(Checklist4810[[#This Row],[SGUID]]="",IF(Checklist4810[[#This Row],[SSGUID]]="",INDEX(PIs[[Column1]:[SS]],MATCH(Checklist4810[[#This Row],[PIGUID]],PIs[GUID],0),6),""),"")</f>
        <v/>
      </c>
      <c r="M70" s="26" t="str">
        <f>IF(Checklist4810[[#This Row],[SSGUID]]="",IF(Checklist4810[[#This Row],[PIGUID]]="","",INDEX(PIs[[Column1]:[SS]],MATCH(Checklist4810[[#This Row],[PIGUID]],PIs[GUID],0),8)),"")</f>
        <v/>
      </c>
      <c r="N70" s="43"/>
      <c r="O70" s="43"/>
      <c r="P70" s="43" t="str">
        <f>IF(Checklist4810[[#This Row],[ifna]]="NA","",IF(Checklist4810[[#This Row],[RelatedPQ]]=0,"",IF(Checklist4810[[#This Row],[RelatedPQ]]="","",IF((INDEX(_S2PQ_relational[],MATCH(Checklist4810[[#This Row],[PIGUID&amp;NO]],_S2PQ_relational[PIGUID &amp; "NO"],0),1))=Checklist4810[[#This Row],[PIGUID]],"Non applicabile",""))))</f>
        <v/>
      </c>
      <c r="Q70" s="26" t="str">
        <f>IF(Checklist4810[[#This Row],[N/A]]="Non applicabile",INDEX(_S2PQ[[Domande della fase 2]:[Justification]],MATCH(Checklist4810[[#This Row],[RelatedPQ]],_S2PQ[S2PQGUID],0),3),"")</f>
        <v/>
      </c>
      <c r="R70" s="41"/>
    </row>
    <row r="71" spans="2:18" ht="228" customHeight="1" x14ac:dyDescent="0.3">
      <c r="B71" s="30"/>
      <c r="C71" s="31"/>
      <c r="D71" s="19">
        <f>IF(Checklist4810[[#This Row],[SGUID]]="",IF(Checklist4810[[#This Row],[SSGUID]]="",0,1),1)</f>
        <v>0</v>
      </c>
      <c r="E71" s="31" t="s">
        <v>574</v>
      </c>
      <c r="F71" s="27" t="str">
        <f>_xlfn.IFNA(Checklist4810[[#This Row],[RelatedPQ]],"NA")</f>
        <v>NA</v>
      </c>
      <c r="G71" s="26" t="e">
        <f>IF(Checklist4810[[#This Row],[PIGUID]]="","",INDEX(_S2PQ_relational[#Data],MATCH(Checklist4810[[#This Row],[PIGUID&amp;NO]],_S2PQ_relational[PIGUID &amp; "NO"],0),2))</f>
        <v>#N/A</v>
      </c>
      <c r="H71" s="27" t="str">
        <f>Checklist4810[[#This Row],[PIGUID]]&amp;"NO"</f>
        <v>11vbwwY7FDR5ijFG54HRRXNO</v>
      </c>
      <c r="I71" s="27" t="b">
        <f>IF(Checklist4810[[#This Row],[PIGUID]]="","",INDEX(PIs[NA Exempt],MATCH(Checklist4810[[#This Row],[PIGUID]],PIs[GUID],0),1))</f>
        <v>0</v>
      </c>
      <c r="J7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10.01</v>
      </c>
      <c r="K7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Tutti i bambini in età di scolarizzazione obbligatoria che vivono o lavorano nei siti di produzione devono avere accesso all'istruzione scolastica. </v>
      </c>
      <c r="L71" s="26" t="str">
        <f>IF(Checklist4810[[#This Row],[SGUID]]="",IF(Checklist4810[[#This Row],[SSGUID]]="",INDEX(PIs[[Column1]:[SS]],MATCH(Checklist4810[[#This Row],[PIGUID]],PIs[GUID],0),6),""),"")</f>
        <v xml:space="preserve">L'espressione "tutti i bambini" include i bambini che lavorano legalmente (ad es., i bambini nelle aziende agricole a conduzione familiare, i bambini dell'età minima richiesta per l'ingresso al lavoro, ecc.), i bambini dei lavoratori e del personale di vigilanza (inclusi proprietario, operatori, ecc.).
Se l'età del termine della scolarizzazione obbligatoria è superiore a quella necessaria per l'ingresso al lavoro e vengono assunti bambini di età inferiore a quella della scolarizzazione obbligatoria, il produttore dovrà garantire che tali lavoratori abbiano accesso all'istruzione scolastica.
L'espressione "accesso all'istruzione scolastica" implica che i bambini abbiano la possibilità di essere iscritti e frequentare la scuola, ovvero la scuola si trova a una distanza ragionevole ed è quindi raggiungibile, la strada per raggiungerla è sicura, ecc.
Il produttore dovrà informare i lavoratori che hanno figli o sono tutori di bambini che vivono presso il sito di produzione o sono assunti e hanno un'età inferiore a quella necessaria per il completamento della scuola dell'obbligo in merito alle possibilità di accedere all'istruzione scolastica nella zona, fermo restando che la responsabilità per la frequenza scolastica ricade sui genitori/tutori. Ciò è valido anche per le aziende agricole a conduzione familiare.
</v>
      </c>
      <c r="M71" s="26" t="str">
        <f>IF(Checklist4810[[#This Row],[SSGUID]]="",IF(Checklist4810[[#This Row],[PIGUID]]="","",INDEX(PIs[[Column1]:[SS]],MATCH(Checklist4810[[#This Row],[PIGUID]],PIs[GUID],0),8)),"")</f>
        <v>Requisito Maggiore</v>
      </c>
      <c r="N71" s="43"/>
      <c r="O71" s="43"/>
      <c r="P71" s="43" t="str">
        <f>IF(Checklist4810[[#This Row],[ifna]]="NA","",IF(Checklist4810[[#This Row],[RelatedPQ]]=0,"",IF(Checklist4810[[#This Row],[RelatedPQ]]="","",IF((INDEX(_S2PQ_relational[],MATCH(Checklist4810[[#This Row],[PIGUID&amp;NO]],_S2PQ_relational[PIGUID &amp; "NO"],0),1))=Checklist4810[[#This Row],[PIGUID]],"Non applicabile",""))))</f>
        <v/>
      </c>
      <c r="Q71" s="26" t="str">
        <f>IF(Checklist4810[[#This Row],[N/A]]="Non applicabile",INDEX(_S2PQ[[Domande della fase 2]:[Justification]],MATCH(Checklist4810[[#This Row],[RelatedPQ]],_S2PQ[S2PQGUID],0),3),"")</f>
        <v/>
      </c>
      <c r="R71" s="41"/>
    </row>
    <row r="72" spans="2:18" ht="150" customHeight="1" x14ac:dyDescent="0.3">
      <c r="B72" s="30"/>
      <c r="C72" s="31"/>
      <c r="D72" s="19">
        <f>IF(Checklist4810[[#This Row],[SGUID]]="",IF(Checklist4810[[#This Row],[SSGUID]]="",0,1),1)</f>
        <v>0</v>
      </c>
      <c r="E72" s="31" t="s">
        <v>566</v>
      </c>
      <c r="F72" s="27" t="str">
        <f>_xlfn.IFNA(Checklist4810[[#This Row],[RelatedPQ]],"NA")</f>
        <v>NA</v>
      </c>
      <c r="G72" s="26" t="e">
        <f>IF(Checklist4810[[#This Row],[PIGUID]]="","",INDEX(_S2PQ_relational[#Data],MATCH(Checklist4810[[#This Row],[PIGUID&amp;NO]],_S2PQ_relational[PIGUID &amp; "NO"],0),2))</f>
        <v>#N/A</v>
      </c>
      <c r="H72" s="27" t="str">
        <f>Checklist4810[[#This Row],[PIGUID]]&amp;"NO"</f>
        <v>2q3Qew96xppHm4YhdowKe6NO</v>
      </c>
      <c r="I72" s="27" t="b">
        <f>IF(Checklist4810[[#This Row],[PIGUID]]="","",INDEX(PIs[NA Exempt],MATCH(Checklist4810[[#This Row],[PIGUID]],PIs[GUID],0),1))</f>
        <v>0</v>
      </c>
      <c r="J72"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10.02</v>
      </c>
      <c r="K7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Il produttore verifica e conserva i registri di tutti i bambini presenti nei siti di produzione che abbiano un'età inferiore a quella di completamento della scolarizzazione obbligatoria, indicando il nome completo, il nome dei genitori e la data di nascita di ciascun bambino. </v>
      </c>
      <c r="L72" s="26" t="str">
        <f>IF(Checklist4810[[#This Row],[SGUID]]="",IF(Checklist4810[[#This Row],[SSGUID]]="",INDEX(PIs[[Column1]:[SS]],MATCH(Checklist4810[[#This Row],[PIGUID]],PIs[GUID],0),6),""),"")</f>
        <v xml:space="preserve">L'espressione "verifica e conserva i registri" implica che il produttore disponga di un metodo o processo di verifica delle informazioni (come la verifica di documenti d'identificazione del lavoratore, permesso di lavoro, scheda di registrazione del lavoratore, tessera di iscrizione ai sindacati, ecc., con una copia digitale). Ciò è valido anche per le aziende agricole a conduzione familiare. </v>
      </c>
      <c r="M72" s="26" t="str">
        <f>IF(Checklist4810[[#This Row],[SSGUID]]="",IF(Checklist4810[[#This Row],[PIGUID]]="","",INDEX(PIs[[Column1]:[SS]],MATCH(Checklist4810[[#This Row],[PIGUID]],PIs[GUID],0),8)),"")</f>
        <v>Requisito Minore</v>
      </c>
      <c r="N72" s="43"/>
      <c r="O72" s="43"/>
      <c r="P72" s="43" t="str">
        <f>IF(Checklist4810[[#This Row],[ifna]]="NA","",IF(Checklist4810[[#This Row],[RelatedPQ]]=0,"",IF(Checklist4810[[#This Row],[RelatedPQ]]="","",IF((INDEX(_S2PQ_relational[],MATCH(Checklist4810[[#This Row],[PIGUID&amp;NO]],_S2PQ_relational[PIGUID &amp; "NO"],0),1))=Checklist4810[[#This Row],[PIGUID]],"Non applicabile",""))))</f>
        <v/>
      </c>
      <c r="Q72" s="26" t="str">
        <f>IF(Checklist4810[[#This Row],[N/A]]="Non applicabile",INDEX(_S2PQ[[Domande della fase 2]:[Justification]],MATCH(Checklist4810[[#This Row],[RelatedPQ]],_S2PQ[S2PQGUID],0),3),"")</f>
        <v/>
      </c>
      <c r="R72" s="41"/>
    </row>
    <row r="73" spans="2:18" ht="122.4" x14ac:dyDescent="0.3">
      <c r="B73" s="30"/>
      <c r="C73" s="31"/>
      <c r="D73" s="19">
        <f>IF(Checklist4810[[#This Row],[SGUID]]="",IF(Checklist4810[[#This Row],[SSGUID]]="",0,1),1)</f>
        <v>0</v>
      </c>
      <c r="E73" s="31" t="s">
        <v>558</v>
      </c>
      <c r="F73" s="27" t="str">
        <f>_xlfn.IFNA(Checklist4810[[#This Row],[RelatedPQ]],"NA")</f>
        <v>NA</v>
      </c>
      <c r="G73" s="26" t="e">
        <f>IF(Checklist4810[[#This Row],[PIGUID]]="","",INDEX(_S2PQ_relational[#Data],MATCH(Checklist4810[[#This Row],[PIGUID&amp;NO]],_S2PQ_relational[PIGUID &amp; "NO"],0),2))</f>
        <v>#N/A</v>
      </c>
      <c r="H73" s="27" t="str">
        <f>Checklist4810[[#This Row],[PIGUID]]&amp;"NO"</f>
        <v>7bILznBt63q1KynGvuuyg3NO</v>
      </c>
      <c r="I73" s="27" t="b">
        <f>IF(Checklist4810[[#This Row],[PIGUID]]="","",INDEX(PIs[NA Exempt],MATCH(Checklist4810[[#This Row],[PIGUID]],PIs[GUID],0),1))</f>
        <v>0</v>
      </c>
      <c r="J73"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10.03</v>
      </c>
      <c r="K7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Se l'accesso agli edifici scolastici non è possibile, il produttore provvede al trasporto dei bambini di età inferiore a quella dell'obbligo di scolarizzazione. </v>
      </c>
      <c r="L73" s="26" t="str">
        <f>IF(Checklist4810[[#This Row],[SGUID]]="",IF(Checklist4810[[#This Row],[SSGUID]]="",INDEX(PIs[[Column1]:[SS]],MATCH(Checklist4810[[#This Row],[PIGUID]],PIs[GUID],0),6),""),"")</f>
        <v>L'espressione "accesso agli edifici scolastici non è possibile" copre quelle situazioni in cui i bambini non hanno la possibilità di iscriversi e frequentare la scuola, ad es., non è possibile raggiungere la scuola percorrendo a piedi una distanza adeguata all'età senza compromettere la salute o la sicurezza del bambino, il percorso per raggiungere la scuola non è sicuro e così via.
L'espressione "provvede al trasporto" implica che il produttore richieda alle autorità locali l'istituzione di trasporti pubblici, che offra trasporto con mezzi privati o che sovvenzioni trasporti come necessario a garantire che il bambino possa facilmente raggiungere la scuola. Ciò è valido anche per le aziende agricole a conduzione familiare. Per le aziende a conduzione familiare prive di lavoratori assunti, le limitazioni al reddito familiare possono essere considerate dal valutatore nel valutare la conformità con questi criteri.</v>
      </c>
      <c r="M73" s="26" t="str">
        <f>IF(Checklist4810[[#This Row],[SSGUID]]="",IF(Checklist4810[[#This Row],[PIGUID]]="","",INDEX(PIs[[Column1]:[SS]],MATCH(Checklist4810[[#This Row],[PIGUID]],PIs[GUID],0),8)),"")</f>
        <v>Requisito Maggiore</v>
      </c>
      <c r="N73" s="43"/>
      <c r="O73" s="43"/>
      <c r="P73" s="43" t="str">
        <f>IF(Checklist4810[[#This Row],[ifna]]="NA","",IF(Checklist4810[[#This Row],[RelatedPQ]]=0,"",IF(Checklist4810[[#This Row],[RelatedPQ]]="","",IF((INDEX(_S2PQ_relational[],MATCH(Checklist4810[[#This Row],[PIGUID&amp;NO]],_S2PQ_relational[PIGUID &amp; "NO"],0),1))=Checklist4810[[#This Row],[PIGUID]],"Non applicabile",""))))</f>
        <v/>
      </c>
      <c r="Q73" s="26" t="str">
        <f>IF(Checklist4810[[#This Row],[N/A]]="Non applicabile",INDEX(_S2PQ[[Domande della fase 2]:[Justification]],MATCH(Checklist4810[[#This Row],[RelatedPQ]],_S2PQ[S2PQGUID],0),3),"")</f>
        <v/>
      </c>
      <c r="R73" s="41"/>
    </row>
    <row r="74" spans="2:18" ht="131.4" customHeight="1" x14ac:dyDescent="0.3">
      <c r="B74" s="30"/>
      <c r="C74" s="31"/>
      <c r="D74" s="19">
        <f>IF(Checklist4810[[#This Row],[SGUID]]="",IF(Checklist4810[[#This Row],[SSGUID]]="",0,1),1)</f>
        <v>0</v>
      </c>
      <c r="E74" s="31" t="s">
        <v>549</v>
      </c>
      <c r="F74" s="27" t="str">
        <f>_xlfn.IFNA(Checklist4810[[#This Row],[RelatedPQ]],"NA")</f>
        <v>NA</v>
      </c>
      <c r="G74" s="26" t="e">
        <f>IF(Checklist4810[[#This Row],[PIGUID]]="","",INDEX(_S2PQ_relational[#Data],MATCH(Checklist4810[[#This Row],[PIGUID&amp;NO]],_S2PQ_relational[PIGUID &amp; "NO"],0),2))</f>
        <v>#N/A</v>
      </c>
      <c r="H74" s="27" t="str">
        <f>Checklist4810[[#This Row],[PIGUID]]&amp;"NO"</f>
        <v>1yYGn2OV22MAusoIFctqCZNO</v>
      </c>
      <c r="I74" s="27" t="b">
        <f>IF(Checklist4810[[#This Row],[PIGUID]]="","",INDEX(PIs[NA Exempt],MATCH(Checklist4810[[#This Row],[PIGUID]],PIs[GUID],0),1))</f>
        <v>0</v>
      </c>
      <c r="J7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10.04</v>
      </c>
      <c r="K7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Se i bambini di età inferiore a quella di scolarizzazione obbligatoria che vivono e/o lavorano presso i siti di produzione non hanno a disposizione istituti scolastici, il produttore promuove iniziative di scolarizzazione presso il sito stesso.</v>
      </c>
      <c r="L74" s="26" t="str">
        <f>IF(Checklist4810[[#This Row],[SGUID]]="",IF(Checklist4810[[#This Row],[SSGUID]]="",INDEX(PIs[[Column1]:[SS]],MATCH(Checklist4810[[#This Row],[PIGUID]],PIs[GUID],0),6),""),"")</f>
        <v xml:space="preserve">L'espressione "promuove iniziative di scolarizzazione presso il sito stesso" include, a titolo esemplificativo, la richiesta alle autorità locali di insegnanti che si rechino presso il sito di produzione, la possibilità per gli insegnanti di accedere al sito di produzione, la sovvenzione di insegnanti che si rechino sul sito di produzione e così via. Ciò è valido anche per le aziende agricole a conduzione familiare.
</v>
      </c>
      <c r="M74" s="26" t="str">
        <f>IF(Checklist4810[[#This Row],[SSGUID]]="",IF(Checklist4810[[#This Row],[PIGUID]]="","",INDEX(PIs[[Column1]:[SS]],MATCH(Checklist4810[[#This Row],[PIGUID]],PIs[GUID],0),8)),"")</f>
        <v>Requisito Maggiore</v>
      </c>
      <c r="N74" s="43"/>
      <c r="O74" s="43"/>
      <c r="P74" s="43" t="str">
        <f>IF(Checklist4810[[#This Row],[ifna]]="NA","",IF(Checklist4810[[#This Row],[RelatedPQ]]=0,"",IF(Checklist4810[[#This Row],[RelatedPQ]]="","",IF((INDEX(_S2PQ_relational[],MATCH(Checklist4810[[#This Row],[PIGUID&amp;NO]],_S2PQ_relational[PIGUID &amp; "NO"],0),1))=Checklist4810[[#This Row],[PIGUID]],"Non applicabile",""))))</f>
        <v/>
      </c>
      <c r="Q74" s="26" t="str">
        <f>IF(Checklist4810[[#This Row],[N/A]]="Non applicabile",INDEX(_S2PQ[[Domande della fase 2]:[Justification]],MATCH(Checklist4810[[#This Row],[RelatedPQ]],_S2PQ[S2PQGUID],0),3),"")</f>
        <v/>
      </c>
      <c r="R74" s="41"/>
    </row>
    <row r="75" spans="2:18" ht="40.799999999999997" x14ac:dyDescent="0.3">
      <c r="B75" s="30" t="s">
        <v>515</v>
      </c>
      <c r="C75" s="31"/>
      <c r="D75" s="19">
        <f>IF(Checklist4810[[#This Row],[SGUID]]="",IF(Checklist4810[[#This Row],[SSGUID]]="",0,1),1)</f>
        <v>1</v>
      </c>
      <c r="E75" s="31"/>
      <c r="F75" s="27" t="str">
        <f>_xlfn.IFNA(Checklist4810[[#This Row],[RelatedPQ]],"NA")</f>
        <v/>
      </c>
      <c r="G75" s="26" t="str">
        <f>IF(Checklist4810[[#This Row],[PIGUID]]="","",INDEX(_S2PQ_relational[#Data],MATCH(Checklist4810[[#This Row],[PIGUID&amp;NO]],_S2PQ_relational[PIGUID &amp; "NO"],0),2))</f>
        <v/>
      </c>
      <c r="H75" s="27" t="str">
        <f>Checklist4810[[#This Row],[PIGUID]]&amp;"NO"</f>
        <v>NO</v>
      </c>
      <c r="I75" s="27" t="str">
        <f>IF(Checklist4810[[#This Row],[PIGUID]]="","",INDEX(PIs[NA Exempt],MATCH(Checklist4810[[#This Row],[PIGUID]],PIs[GUID],0),1))</f>
        <v/>
      </c>
      <c r="J75" s="26" t="str">
        <f>IF(Checklist4810[[#This Row],[SGUID]]="",IF(Checklist4810[[#This Row],[SSGUID]]="",IF(Checklist4810[[#This Row],[PIGUID]]="","",INDEX(PIs[[Column1]:[SS]],MATCH(Checklist4810[[#This Row],[PIGUID]],PIs[GUID],0),2)),INDEX(PIs[[Column1]:[SS]],MATCH(Checklist4810[[#This Row],[SSGUID]],PIs[SSGUID],0),18)),INDEX(PIs[[Column1]:[SS]],MATCH(Checklist4810[[#This Row],[SGUID]],PIs[SGUID],0),14))</f>
        <v>SISTEMI DI REGISTRAZIONE DELLE ORE LAVORATIVE</v>
      </c>
      <c r="K7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5" s="26" t="str">
        <f>IF(Checklist4810[[#This Row],[SGUID]]="",IF(Checklist4810[[#This Row],[SSGUID]]="",INDEX(PIs[[Column1]:[SS]],MATCH(Checklist4810[[#This Row],[PIGUID]],PIs[GUID],0),6),""),"")</f>
        <v/>
      </c>
      <c r="M75" s="26" t="str">
        <f>IF(Checklist4810[[#This Row],[SSGUID]]="",IF(Checklist4810[[#This Row],[PIGUID]]="","",INDEX(PIs[[Column1]:[SS]],MATCH(Checklist4810[[#This Row],[PIGUID]],PIs[GUID],0),8)),"")</f>
        <v/>
      </c>
      <c r="N75" s="43"/>
      <c r="O75" s="43"/>
      <c r="P75" s="43" t="str">
        <f>IF(Checklist4810[[#This Row],[ifna]]="NA","",IF(Checklist4810[[#This Row],[RelatedPQ]]=0,"",IF(Checklist4810[[#This Row],[RelatedPQ]]="","",IF((INDEX(_S2PQ_relational[],MATCH(Checklist4810[[#This Row],[PIGUID&amp;NO]],_S2PQ_relational[PIGUID &amp; "NO"],0),1))=Checklist4810[[#This Row],[PIGUID]],"Non applicabile",""))))</f>
        <v/>
      </c>
      <c r="Q75" s="26" t="str">
        <f>IF(Checklist4810[[#This Row],[N/A]]="Non applicabile",INDEX(_S2PQ[[Domande della fase 2]:[Justification]],MATCH(Checklist4810[[#This Row],[RelatedPQ]],_S2PQ[S2PQGUID],0),3),"")</f>
        <v/>
      </c>
      <c r="R75" s="41"/>
    </row>
    <row r="76" spans="2:18" ht="30.6" hidden="1" x14ac:dyDescent="0.3">
      <c r="B76" s="30"/>
      <c r="C76" s="31" t="s">
        <v>52</v>
      </c>
      <c r="D76" s="19">
        <f>IF(Checklist4810[[#This Row],[SGUID]]="",IF(Checklist4810[[#This Row],[SSGUID]]="",0,1),1)</f>
        <v>1</v>
      </c>
      <c r="E76" s="31"/>
      <c r="F76" s="27" t="str">
        <f>_xlfn.IFNA(Checklist4810[[#This Row],[RelatedPQ]],"NA")</f>
        <v/>
      </c>
      <c r="G76" s="26" t="str">
        <f>IF(Checklist4810[[#This Row],[PIGUID]]="","",INDEX(_S2PQ_relational[#Data],MATCH(Checklist4810[[#This Row],[PIGUID&amp;NO]],_S2PQ_relational[PIGUID &amp; "NO"],0),2))</f>
        <v/>
      </c>
      <c r="H76" s="27" t="str">
        <f>Checklist4810[[#This Row],[PIGUID]]&amp;"NO"</f>
        <v>NO</v>
      </c>
      <c r="I76" s="27" t="str">
        <f>IF(Checklist4810[[#This Row],[PIGUID]]="","",INDEX(PIs[NA Exempt],MATCH(Checklist4810[[#This Row],[PIGUID]],PIs[GUID],0),1))</f>
        <v/>
      </c>
      <c r="J76"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7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76" s="26" t="str">
        <f>IF(Checklist4810[[#This Row],[SGUID]]="",IF(Checklist4810[[#This Row],[SSGUID]]="",INDEX(PIs[[Column1]:[SS]],MATCH(Checklist4810[[#This Row],[PIGUID]],PIs[GUID],0),6),""),"")</f>
        <v/>
      </c>
      <c r="M76" s="26" t="str">
        <f>IF(Checklist4810[[#This Row],[SSGUID]]="",IF(Checklist4810[[#This Row],[PIGUID]]="","",INDEX(PIs[[Column1]:[SS]],MATCH(Checklist4810[[#This Row],[PIGUID]],PIs[GUID],0),8)),"")</f>
        <v/>
      </c>
      <c r="N76" s="43"/>
      <c r="O76" s="43"/>
      <c r="P76" s="43" t="str">
        <f>IF(Checklist4810[[#This Row],[ifna]]="NA","",IF(Checklist4810[[#This Row],[RelatedPQ]]=0,"",IF(Checklist4810[[#This Row],[RelatedPQ]]="","",IF((INDEX(_S2PQ_relational[],MATCH(Checklist4810[[#This Row],[PIGUID&amp;NO]],_S2PQ_relational[PIGUID &amp; "NO"],0),1))=Checklist4810[[#This Row],[PIGUID]],"Non applicabile",""))))</f>
        <v/>
      </c>
      <c r="Q76" s="26" t="str">
        <f>IF(Checklist4810[[#This Row],[N/A]]="Non applicabile",INDEX(_S2PQ[[Domande della fase 2]:[Justification]],MATCH(Checklist4810[[#This Row],[RelatedPQ]],_S2PQ[S2PQGUID],0),3),"")</f>
        <v/>
      </c>
      <c r="R76" s="41"/>
    </row>
    <row r="77" spans="2:18" ht="122.4" x14ac:dyDescent="0.3">
      <c r="B77" s="30"/>
      <c r="C77" s="31"/>
      <c r="D77" s="19">
        <f>IF(Checklist4810[[#This Row],[SGUID]]="",IF(Checklist4810[[#This Row],[SSGUID]]="",0,1),1)</f>
        <v>0</v>
      </c>
      <c r="E77" s="31" t="s">
        <v>541</v>
      </c>
      <c r="F77" s="27" t="str">
        <f>_xlfn.IFNA(Checklist4810[[#This Row],[RelatedPQ]],"NA")</f>
        <v>NA</v>
      </c>
      <c r="G77" s="26" t="e">
        <f>IF(Checklist4810[[#This Row],[PIGUID]]="","",INDEX(_S2PQ_relational[#Data],MATCH(Checklist4810[[#This Row],[PIGUID&amp;NO]],_S2PQ_relational[PIGUID &amp; "NO"],0),2))</f>
        <v>#N/A</v>
      </c>
      <c r="H77" s="27" t="str">
        <f>Checklist4810[[#This Row],[PIGUID]]&amp;"NO"</f>
        <v>4ZnVuDviK4rbgaIDxYJc1ENO</v>
      </c>
      <c r="I77" s="27" t="b">
        <f>IF(Checklist4810[[#This Row],[PIGUID]]="","",INDEX(PIs[NA Exempt],MATCH(Checklist4810[[#This Row],[PIGUID]],PIs[GUID],0),1))</f>
        <v>0</v>
      </c>
      <c r="J77"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11.01</v>
      </c>
      <c r="K7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Esiste un sistema di registrazione delle ore lavorative, adeguato al tipo e alle dimensioni del sito di produzione/manipolazione. </v>
      </c>
      <c r="L77" s="26" t="str">
        <f>IF(Checklist4810[[#This Row],[SGUID]]="",IF(Checklist4810[[#This Row],[SSGUID]]="",INDEX(PIs[[Column1]:[SS]],MATCH(Checklist4810[[#This Row],[PIGUID]],PIs[GUID],0),6),""),"")</f>
        <v>Il sistema dovrà fornire al personale di gestione e a tutti i lavoratori le informazioni relative al numero di ore lavorate. Per ciascun lavoratore, il sistema dovrà indicare le ore esatte di entrata e di uscita di ogni giorno per agevolare la verifica e la conferma da parte dei lavoratori. Esempi di sistemi adeguati includono schede per la registrazione delle ore, orologi marcatempo, badge elettronici, ecc.
Per la manodopera subappaltata, laddove il sistema sia sotto la responsabilità del datore di lavoro diretto, dovrà essere fornito un campione della registrazione. Se la responsabilità ricade sul produttore, il valutatore dovrà verificare il sistema del produttore. Per le aziende agricole a conduzione familiare, il sistema dovrà indicare almeno il nome, l'ora di entrata e uscita dal lavoro di ciascun membro della famiglia per ogni giorno.</v>
      </c>
      <c r="M77" s="26" t="str">
        <f>IF(Checklist4810[[#This Row],[SSGUID]]="",IF(Checklist4810[[#This Row],[PIGUID]]="","",INDEX(PIs[[Column1]:[SS]],MATCH(Checklist4810[[#This Row],[PIGUID]],PIs[GUID],0),8)),"")</f>
        <v>Requisito Maggiore</v>
      </c>
      <c r="N77" s="43"/>
      <c r="O77" s="43"/>
      <c r="P77" s="43" t="str">
        <f>IF(Checklist4810[[#This Row],[ifna]]="NA","",IF(Checklist4810[[#This Row],[RelatedPQ]]=0,"",IF(Checklist4810[[#This Row],[RelatedPQ]]="","",IF((INDEX(_S2PQ_relational[],MATCH(Checklist4810[[#This Row],[PIGUID&amp;NO]],_S2PQ_relational[PIGUID &amp; "NO"],0),1))=Checklist4810[[#This Row],[PIGUID]],"Non applicabile",""))))</f>
        <v/>
      </c>
      <c r="Q77" s="26" t="str">
        <f>IF(Checklist4810[[#This Row],[N/A]]="Non applicabile",INDEX(_S2PQ[[Domande della fase 2]:[Justification]],MATCH(Checklist4810[[#This Row],[RelatedPQ]],_S2PQ[S2PQGUID],0),3),"")</f>
        <v/>
      </c>
      <c r="R77" s="41"/>
    </row>
    <row r="78" spans="2:18" ht="112.2" x14ac:dyDescent="0.3">
      <c r="B78" s="30"/>
      <c r="C78" s="31"/>
      <c r="D78" s="19">
        <f>IF(Checklist4810[[#This Row],[SGUID]]="",IF(Checklist4810[[#This Row],[SSGUID]]="",0,1),1)</f>
        <v>0</v>
      </c>
      <c r="E78" s="31" t="s">
        <v>533</v>
      </c>
      <c r="F78" s="27" t="str">
        <f>_xlfn.IFNA(Checklist4810[[#This Row],[RelatedPQ]],"NA")</f>
        <v>NA</v>
      </c>
      <c r="G78" s="26" t="e">
        <f>IF(Checklist4810[[#This Row],[PIGUID]]="","",INDEX(_S2PQ_relational[#Data],MATCH(Checklist4810[[#This Row],[PIGUID&amp;NO]],_S2PQ_relational[PIGUID &amp; "NO"],0),2))</f>
        <v>#N/A</v>
      </c>
      <c r="H78" s="27" t="str">
        <f>Checklist4810[[#This Row],[PIGUID]]&amp;"NO"</f>
        <v>7Lm3bvisDzLLgtTWDSeVP4NO</v>
      </c>
      <c r="I78" s="27" t="b">
        <f>IF(Checklist4810[[#This Row],[PIGUID]]="","",INDEX(PIs[NA Exempt],MATCH(Checklist4810[[#This Row],[PIGUID]],PIs[GUID],0),1))</f>
        <v>0</v>
      </c>
      <c r="J78"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11.02</v>
      </c>
      <c r="K7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sistema fornisce un registro delle ore di lavoro ordinarie e straordinarie per ciascun lavoratore.</v>
      </c>
      <c r="L78" s="26" t="str">
        <f>IF(Checklist4810[[#This Row],[SGUID]]="",IF(Checklist4810[[#This Row],[SSGUID]]="",INDEX(PIs[[Column1]:[SS]],MATCH(Checklist4810[[#This Row],[PIGUID]],PIs[GUID],0),6),""),"")</f>
        <v>Il registro dovrà includere una descrizione del calcolo delle ore lavorative, ovvero il sistema di registrazione delle ore lavorative del produttore dovrà includere dettagli quali, ad esempio, nuove modalità di turnazione, media delle ore lavorate, accordi per orario flessibile, settimana corta, lavoro a chiamata, insieme alla disponibilità estesa o alla reperibilità, 24 ore su 24, 7 giorni su 7.
Per la manodopera subappaltata, laddove il sistema sia sotto la responsabilità del datore di lavoro diretto, dovrà essere fornito un campione della registrazione. Se la responsabilità ricade sul produttore, il valutatore dovrà verificare il sistema del produttore.
Per le aziende agricole a conduzione familiare, il sistema dovrà documentare almeno gli orari di lavoro di ciascun membro della famiglia per ogni giorno.</v>
      </c>
      <c r="M78" s="26" t="str">
        <f>IF(Checklist4810[[#This Row],[SSGUID]]="",IF(Checklist4810[[#This Row],[PIGUID]]="","",INDEX(PIs[[Column1]:[SS]],MATCH(Checklist4810[[#This Row],[PIGUID]],PIs[GUID],0),8)),"")</f>
        <v>Requisito Maggiore</v>
      </c>
      <c r="N78" s="43"/>
      <c r="O78" s="43"/>
      <c r="P78" s="43" t="str">
        <f>IF(Checklist4810[[#This Row],[ifna]]="NA","",IF(Checklist4810[[#This Row],[RelatedPQ]]=0,"",IF(Checklist4810[[#This Row],[RelatedPQ]]="","",IF((INDEX(_S2PQ_relational[],MATCH(Checklist4810[[#This Row],[PIGUID&amp;NO]],_S2PQ_relational[PIGUID &amp; "NO"],0),1))=Checklist4810[[#This Row],[PIGUID]],"Non applicabile",""))))</f>
        <v/>
      </c>
      <c r="Q78" s="26" t="str">
        <f>IF(Checklist4810[[#This Row],[N/A]]="Non applicabile",INDEX(_S2PQ[[Domande della fase 2]:[Justification]],MATCH(Checklist4810[[#This Row],[RelatedPQ]],_S2PQ[S2PQGUID],0),3),"")</f>
        <v/>
      </c>
      <c r="R78" s="41"/>
    </row>
    <row r="79" spans="2:18" ht="112.2" x14ac:dyDescent="0.3">
      <c r="B79" s="30"/>
      <c r="C79" s="31"/>
      <c r="D79" s="19">
        <f>IF(Checklist4810[[#This Row],[SGUID]]="",IF(Checklist4810[[#This Row],[SSGUID]]="",0,1),1)</f>
        <v>0</v>
      </c>
      <c r="E79" s="31" t="s">
        <v>525</v>
      </c>
      <c r="F79" s="27" t="str">
        <f>_xlfn.IFNA(Checklist4810[[#This Row],[RelatedPQ]],"NA")</f>
        <v>NA</v>
      </c>
      <c r="G79" s="26" t="e">
        <f>IF(Checklist4810[[#This Row],[PIGUID]]="","",INDEX(_S2PQ_relational[#Data],MATCH(Checklist4810[[#This Row],[PIGUID&amp;NO]],_S2PQ_relational[PIGUID &amp; "NO"],0),2))</f>
        <v>#N/A</v>
      </c>
      <c r="H79" s="27" t="str">
        <f>Checklist4810[[#This Row],[PIGUID]]&amp;"NO"</f>
        <v>1L3M3Av0uLACImNgJFAzjvNO</v>
      </c>
      <c r="I79" s="27" t="b">
        <f>IF(Checklist4810[[#This Row],[PIGUID]]="","",INDEX(PIs[NA Exempt],MATCH(Checklist4810[[#This Row],[PIGUID]],PIs[GUID],0),1))</f>
        <v>0</v>
      </c>
      <c r="J79"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11.03</v>
      </c>
      <c r="K7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sistema fornisce un registro effettivo delle pause giornaliere, dei giorni liberi settimanali e delle ferie per ciascun lavoratore.</v>
      </c>
      <c r="L79" s="26" t="str">
        <f>IF(Checklist4810[[#This Row],[SGUID]]="",IF(Checklist4810[[#This Row],[SSGUID]]="",INDEX(PIs[[Column1]:[SS]],MATCH(Checklist4810[[#This Row],[PIGUID]],PIs[GUID],0),6),""),"")</f>
        <v>Nei Paesi in cui la legislazione e/o i contratti di lavoro collettivi consentano di adottare orario flessibile, retribuzione delle pause, modifiche all'orario di lavoro dovute a condizioni meteo, accumulo o compensazione oraria e altre forme assimilabili di calcolo del salario, il sistema dovrà fornire un registro delle modalità di applicazione di tali forme.
Per la manodopera subappaltata, laddove il sistema sia sotto la responsabilità del datore di lavoro diretto, dovrà essere fornito un campione della registrazione. Se la responsabilità ricade sul produttore, il valutatore dovrà verificare il sistema del produttore.
Per le aziende agricole a conduzione familiare, dovrà indicare almeno la durata delle pause giornaliere e i giorni liberi alla settimana, se applicabile.</v>
      </c>
      <c r="M79" s="26" t="str">
        <f>IF(Checklist4810[[#This Row],[SSGUID]]="",IF(Checklist4810[[#This Row],[PIGUID]]="","",INDEX(PIs[[Column1]:[SS]],MATCH(Checklist4810[[#This Row],[PIGUID]],PIs[GUID],0),8)),"")</f>
        <v>Requisito Maggiore</v>
      </c>
      <c r="N79" s="43"/>
      <c r="O79" s="43"/>
      <c r="P79" s="43" t="str">
        <f>IF(Checklist4810[[#This Row],[ifna]]="NA","",IF(Checklist4810[[#This Row],[RelatedPQ]]=0,"",IF(Checklist4810[[#This Row],[RelatedPQ]]="","",IF((INDEX(_S2PQ_relational[],MATCH(Checklist4810[[#This Row],[PIGUID&amp;NO]],_S2PQ_relational[PIGUID &amp; "NO"],0),1))=Checklist4810[[#This Row],[PIGUID]],"Non applicabile",""))))</f>
        <v/>
      </c>
      <c r="Q79" s="26" t="str">
        <f>IF(Checklist4810[[#This Row],[N/A]]="Non applicabile",INDEX(_S2PQ[[Domande della fase 2]:[Justification]],MATCH(Checklist4810[[#This Row],[RelatedPQ]],_S2PQ[S2PQGUID],0),3),"")</f>
        <v/>
      </c>
      <c r="R79" s="41"/>
    </row>
    <row r="80" spans="2:18" ht="112.2" x14ac:dyDescent="0.3">
      <c r="B80" s="30"/>
      <c r="C80" s="31"/>
      <c r="D80" s="19">
        <f>IF(Checklist4810[[#This Row],[SGUID]]="",IF(Checklist4810[[#This Row],[SSGUID]]="",0,1),1)</f>
        <v>0</v>
      </c>
      <c r="E80" s="31" t="s">
        <v>517</v>
      </c>
      <c r="F80" s="27" t="str">
        <f>_xlfn.IFNA(Checklist4810[[#This Row],[RelatedPQ]],"NA")</f>
        <v>NA</v>
      </c>
      <c r="G80" s="26" t="e">
        <f>IF(Checklist4810[[#This Row],[PIGUID]]="","",INDEX(_S2PQ_relational[#Data],MATCH(Checklist4810[[#This Row],[PIGUID&amp;NO]],_S2PQ_relational[PIGUID &amp; "NO"],0),2))</f>
        <v>#N/A</v>
      </c>
      <c r="H80" s="27" t="str">
        <f>Checklist4810[[#This Row],[PIGUID]]&amp;"NO"</f>
        <v>5ad0ksbR0rX5JdFNTO3BmZNO</v>
      </c>
      <c r="I80" s="27" t="b">
        <f>IF(Checklist4810[[#This Row],[PIGUID]]="","",INDEX(PIs[NA Exempt],MATCH(Checklist4810[[#This Row],[PIGUID]],PIs[GUID],0),1))</f>
        <v>0</v>
      </c>
      <c r="J8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11.04</v>
      </c>
      <c r="K8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Tutti lavoratori sono a conoscenza del sistema di registrazione delle ore lavorative e del sistema di verifica.</v>
      </c>
      <c r="L80" s="26" t="str">
        <f>IF(Checklist4810[[#This Row],[SGUID]]="",IF(Checklist4810[[#This Row],[SSGUID]]="",INDEX(PIs[[Column1]:[SS]],MATCH(Checklist4810[[#This Row],[PIGUID]],PIs[GUID],0),6),""),"")</f>
        <v xml:space="preserve">Il termine "sono a conoscenza" implica che il produttore comunichi ai lavoratori le modalità e i luoghi per la verifica delle informazioni, ad es. fornendo informazioni durante una riunione o in occasione dell'assunzione, predisponendo cartelli o annunci in bacheca in corrispondenza del giorno di paga, conservando un foglio presenze giornaliero firmato, verificando il rapporto dell'orologio marcatempo, fornendo un riepilogo con il codice di ciascun lavoratore a scopo di riservatezza, ecc. Tali informazioni dovranno essere illustrate a tutti nuovi lavoratori. Per i lavoratori con contratti a brevissimo termine, tali informazioni dovranno essere comunicate in occasione del primo incontro insieme alle istruzioni di lavoro.
</v>
      </c>
      <c r="M80" s="26" t="str">
        <f>IF(Checklist4810[[#This Row],[SSGUID]]="",IF(Checklist4810[[#This Row],[PIGUID]]="","",INDEX(PIs[[Column1]:[SS]],MATCH(Checklist4810[[#This Row],[PIGUID]],PIs[GUID],0),8)),"")</f>
        <v>Requisito Minore</v>
      </c>
      <c r="N80" s="43"/>
      <c r="O80" s="43"/>
      <c r="P80" s="43" t="str">
        <f>IF(Checklist4810[[#This Row],[ifna]]="NA","",IF(Checklist4810[[#This Row],[RelatedPQ]]=0,"",IF(Checklist4810[[#This Row],[RelatedPQ]]="","",IF((INDEX(_S2PQ_relational[],MATCH(Checklist4810[[#This Row],[PIGUID&amp;NO]],_S2PQ_relational[PIGUID &amp; "NO"],0),1))=Checklist4810[[#This Row],[PIGUID]],"Non applicabile",""))))</f>
        <v/>
      </c>
      <c r="Q80" s="26" t="str">
        <f>IF(Checklist4810[[#This Row],[N/A]]="Non applicabile",INDEX(_S2PQ[[Domande della fase 2]:[Justification]],MATCH(Checklist4810[[#This Row],[RelatedPQ]],_S2PQ[S2PQGUID],0),3),"")</f>
        <v/>
      </c>
      <c r="R80" s="41"/>
    </row>
    <row r="81" spans="2:18" ht="91.8" x14ac:dyDescent="0.3">
      <c r="B81" s="30"/>
      <c r="C81" s="31"/>
      <c r="D81" s="19">
        <f>IF(Checklist4810[[#This Row],[SGUID]]="",IF(Checklist4810[[#This Row],[SSGUID]]="",0,1),1)</f>
        <v>0</v>
      </c>
      <c r="E81" s="31" t="s">
        <v>508</v>
      </c>
      <c r="F81" s="27" t="str">
        <f>_xlfn.IFNA(Checklist4810[[#This Row],[RelatedPQ]],"NA")</f>
        <v>NA</v>
      </c>
      <c r="G81" s="26" t="e">
        <f>IF(Checklist4810[[#This Row],[PIGUID]]="","",INDEX(_S2PQ_relational[#Data],MATCH(Checklist4810[[#This Row],[PIGUID&amp;NO]],_S2PQ_relational[PIGUID &amp; "NO"],0),2))</f>
        <v>#N/A</v>
      </c>
      <c r="H81" s="27" t="str">
        <f>Checklist4810[[#This Row],[PIGUID]]&amp;"NO"</f>
        <v>3oyPXv9JByXBhykT7U5La4NO</v>
      </c>
      <c r="I81" s="27" t="b">
        <f>IF(Checklist4810[[#This Row],[PIGUID]]="","",INDEX(PIs[NA Exempt],MATCH(Checklist4810[[#This Row],[PIGUID]],PIs[GUID],0),1))</f>
        <v>0</v>
      </c>
      <c r="J8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11.05</v>
      </c>
      <c r="K8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Tutti i lavoratori hanno accesso a un riepilogo dei registri del sistema prima o al momento del pagamento del salario, nella lingua in cui vengono impartite al lavoratore le istruzioni di lavoro, come minimo, o in una o più lingue predominanti della forza lavoro.</v>
      </c>
      <c r="L81" s="26" t="str">
        <f>IF(Checklist4810[[#This Row],[SGUID]]="",IF(Checklist4810[[#This Row],[SSGUID]]="",INDEX(PIs[[Column1]:[SS]],MATCH(Checklist4810[[#This Row],[PIGUID]],PIs[GUID],0),6),""),"")</f>
        <v>L'espressione "hanno accesso" implica che ogni lavoratore abbia la possibilità di verificare le ore personali registrate prima dell'effettuazione del pagamento e che abbia la facoltà di presentare un reclamo utilizzando tali informazioni.
Le informazioni dovranno essere scritte in un modo che risulti facilmente comprensibile ai lavoratori.</v>
      </c>
      <c r="M81" s="26" t="str">
        <f>IF(Checklist4810[[#This Row],[SSGUID]]="",IF(Checklist4810[[#This Row],[PIGUID]]="","",INDEX(PIs[[Column1]:[SS]],MATCH(Checklist4810[[#This Row],[PIGUID]],PIs[GUID],0),8)),"")</f>
        <v>Requisito Minore</v>
      </c>
      <c r="N81" s="43"/>
      <c r="O81" s="43"/>
      <c r="P81" s="43" t="str">
        <f>IF(Checklist4810[[#This Row],[ifna]]="NA","",IF(Checklist4810[[#This Row],[RelatedPQ]]=0,"",IF(Checklist4810[[#This Row],[RelatedPQ]]="","",IF((INDEX(_S2PQ_relational[],MATCH(Checklist4810[[#This Row],[PIGUID&amp;NO]],_S2PQ_relational[PIGUID &amp; "NO"],0),1))=Checklist4810[[#This Row],[PIGUID]],"Non applicabile",""))))</f>
        <v/>
      </c>
      <c r="Q81" s="26" t="str">
        <f>IF(Checklist4810[[#This Row],[N/A]]="Non applicabile",INDEX(_S2PQ[[Domande della fase 2]:[Justification]],MATCH(Checklist4810[[#This Row],[RelatedPQ]],_S2PQ[S2PQGUID],0),3),"")</f>
        <v/>
      </c>
      <c r="R81" s="41"/>
    </row>
    <row r="82" spans="2:18" ht="20.399999999999999" x14ac:dyDescent="0.3">
      <c r="B82" s="30" t="s">
        <v>450</v>
      </c>
      <c r="C82" s="31"/>
      <c r="D82" s="19">
        <f>IF(Checklist4810[[#This Row],[SGUID]]="",IF(Checklist4810[[#This Row],[SSGUID]]="",0,1),1)</f>
        <v>1</v>
      </c>
      <c r="E82" s="31"/>
      <c r="F82" s="27" t="str">
        <f>_xlfn.IFNA(Checklist4810[[#This Row],[RelatedPQ]],"NA")</f>
        <v/>
      </c>
      <c r="G82" s="26" t="str">
        <f>IF(Checklist4810[[#This Row],[PIGUID]]="","",INDEX(_S2PQ_relational[#Data],MATCH(Checklist4810[[#This Row],[PIGUID&amp;NO]],_S2PQ_relational[PIGUID &amp; "NO"],0),2))</f>
        <v/>
      </c>
      <c r="H82" s="27" t="str">
        <f>Checklist4810[[#This Row],[PIGUID]]&amp;"NO"</f>
        <v>NO</v>
      </c>
      <c r="I82" s="27" t="str">
        <f>IF(Checklist4810[[#This Row],[PIGUID]]="","",INDEX(PIs[NA Exempt],MATCH(Checklist4810[[#This Row],[PIGUID]],PIs[GUID],0),1))</f>
        <v/>
      </c>
      <c r="J82" s="26" t="str">
        <f>IF(Checklist4810[[#This Row],[SGUID]]="",IF(Checklist4810[[#This Row],[SSGUID]]="",IF(Checklist4810[[#This Row],[PIGUID]]="","",INDEX(PIs[[Column1]:[SS]],MATCH(Checklist4810[[#This Row],[PIGUID]],PIs[GUID],0),2)),INDEX(PIs[[Column1]:[SS]],MATCH(Checklist4810[[#This Row],[SSGUID]],PIs[SSGUID],0),18)),INDEX(PIs[[Column1]:[SS]],MATCH(Checklist4810[[#This Row],[SGUID]],PIs[SGUID],0),14))</f>
        <v>ORARIO DI LAVORO</v>
      </c>
      <c r="K8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2" s="26" t="str">
        <f>IF(Checklist4810[[#This Row],[SGUID]]="",IF(Checklist4810[[#This Row],[SSGUID]]="",INDEX(PIs[[Column1]:[SS]],MATCH(Checklist4810[[#This Row],[PIGUID]],PIs[GUID],0),6),""),"")</f>
        <v/>
      </c>
      <c r="M82" s="26" t="str">
        <f>IF(Checklist4810[[#This Row],[SSGUID]]="",IF(Checklist4810[[#This Row],[PIGUID]]="","",INDEX(PIs[[Column1]:[SS]],MATCH(Checklist4810[[#This Row],[PIGUID]],PIs[GUID],0),8)),"")</f>
        <v/>
      </c>
      <c r="N82" s="43"/>
      <c r="O82" s="43"/>
      <c r="P82" s="43" t="str">
        <f>IF(Checklist4810[[#This Row],[ifna]]="NA","",IF(Checklist4810[[#This Row],[RelatedPQ]]=0,"",IF(Checklist4810[[#This Row],[RelatedPQ]]="","",IF((INDEX(_S2PQ_relational[],MATCH(Checklist4810[[#This Row],[PIGUID&amp;NO]],_S2PQ_relational[PIGUID &amp; "NO"],0),1))=Checklist4810[[#This Row],[PIGUID]],"Non applicabile",""))))</f>
        <v/>
      </c>
      <c r="Q82" s="26" t="str">
        <f>IF(Checklist4810[[#This Row],[N/A]]="Non applicabile",INDEX(_S2PQ[[Domande della fase 2]:[Justification]],MATCH(Checklist4810[[#This Row],[RelatedPQ]],_S2PQ[S2PQGUID],0),3),"")</f>
        <v/>
      </c>
      <c r="R82" s="41"/>
    </row>
    <row r="83" spans="2:18" ht="30.6" hidden="1" x14ac:dyDescent="0.3">
      <c r="B83" s="30"/>
      <c r="C83" s="31" t="s">
        <v>52</v>
      </c>
      <c r="D83" s="19">
        <f>IF(Checklist4810[[#This Row],[SGUID]]="",IF(Checklist4810[[#This Row],[SSGUID]]="",0,1),1)</f>
        <v>1</v>
      </c>
      <c r="E83" s="31"/>
      <c r="F83" s="27" t="str">
        <f>_xlfn.IFNA(Checklist4810[[#This Row],[RelatedPQ]],"NA")</f>
        <v/>
      </c>
      <c r="G83" s="26" t="str">
        <f>IF(Checklist4810[[#This Row],[PIGUID]]="","",INDEX(_S2PQ_relational[#Data],MATCH(Checklist4810[[#This Row],[PIGUID&amp;NO]],_S2PQ_relational[PIGUID &amp; "NO"],0),2))</f>
        <v/>
      </c>
      <c r="H83" s="27" t="str">
        <f>Checklist4810[[#This Row],[PIGUID]]&amp;"NO"</f>
        <v>NO</v>
      </c>
      <c r="I83" s="27" t="str">
        <f>IF(Checklist4810[[#This Row],[PIGUID]]="","",INDEX(PIs[NA Exempt],MATCH(Checklist4810[[#This Row],[PIGUID]],PIs[GUID],0),1))</f>
        <v/>
      </c>
      <c r="J8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8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83" s="26" t="str">
        <f>IF(Checklist4810[[#This Row],[SGUID]]="",IF(Checklist4810[[#This Row],[SSGUID]]="",INDEX(PIs[[Column1]:[SS]],MATCH(Checklist4810[[#This Row],[PIGUID]],PIs[GUID],0),6),""),"")</f>
        <v/>
      </c>
      <c r="M83" s="26" t="str">
        <f>IF(Checklist4810[[#This Row],[SSGUID]]="",IF(Checklist4810[[#This Row],[PIGUID]]="","",INDEX(PIs[[Column1]:[SS]],MATCH(Checklist4810[[#This Row],[PIGUID]],PIs[GUID],0),8)),"")</f>
        <v/>
      </c>
      <c r="N83" s="43"/>
      <c r="O83" s="43"/>
      <c r="P83" s="43" t="str">
        <f>IF(Checklist4810[[#This Row],[ifna]]="NA","",IF(Checklist4810[[#This Row],[RelatedPQ]]=0,"",IF(Checklist4810[[#This Row],[RelatedPQ]]="","",IF((INDEX(_S2PQ_relational[],MATCH(Checklist4810[[#This Row],[PIGUID&amp;NO]],_S2PQ_relational[PIGUID &amp; "NO"],0),1))=Checklist4810[[#This Row],[PIGUID]],"Non applicabile",""))))</f>
        <v/>
      </c>
      <c r="Q83" s="26" t="str">
        <f>IF(Checklist4810[[#This Row],[N/A]]="Non applicabile",INDEX(_S2PQ[[Domande della fase 2]:[Justification]],MATCH(Checklist4810[[#This Row],[RelatedPQ]],_S2PQ[S2PQGUID],0),3),"")</f>
        <v/>
      </c>
      <c r="R83" s="41"/>
    </row>
    <row r="84" spans="2:18" ht="154.19999999999999" customHeight="1" x14ac:dyDescent="0.3">
      <c r="B84" s="30"/>
      <c r="C84" s="31"/>
      <c r="D84" s="19">
        <f>IF(Checklist4810[[#This Row],[SGUID]]="",IF(Checklist4810[[#This Row],[SSGUID]]="",0,1),1)</f>
        <v>0</v>
      </c>
      <c r="E84" s="31" t="s">
        <v>499</v>
      </c>
      <c r="F84" s="27" t="str">
        <f>_xlfn.IFNA(Checklist4810[[#This Row],[RelatedPQ]],"NA")</f>
        <v>NA</v>
      </c>
      <c r="G84" s="26" t="e">
        <f>IF(Checklist4810[[#This Row],[PIGUID]]="","",INDEX(_S2PQ_relational[#Data],MATCH(Checklist4810[[#This Row],[PIGUID&amp;NO]],_S2PQ_relational[PIGUID &amp; "NO"],0),2))</f>
        <v>#N/A</v>
      </c>
      <c r="H84" s="27" t="str">
        <f>Checklist4810[[#This Row],[PIGUID]]&amp;"NO"</f>
        <v>6XhgtadoxKw3XWIYF3SeufNO</v>
      </c>
      <c r="I84" s="27" t="b">
        <f>IF(Checklist4810[[#This Row],[PIGUID]]="","",INDEX(PIs[NA Exempt],MATCH(Checklist4810[[#This Row],[PIGUID]],PIs[GUID],0),1))</f>
        <v>0</v>
      </c>
      <c r="J8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12.01</v>
      </c>
      <c r="K8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 xml:space="preserve">I registri mostrano l'orario di lavoro, compresi straordinari, lavoro notturno, e pause/giorni liberi, insieme all'indicazione delle stagioni di punta/raccolto. </v>
      </c>
      <c r="L84" s="26" t="str">
        <f>IF(Checklist4810[[#This Row],[SGUID]]="",IF(Checklist4810[[#This Row],[SSGUID]]="",INDEX(PIs[[Column1]:[SS]],MATCH(Checklist4810[[#This Row],[PIGUID]],PIs[GUID],0),6),""),"")</f>
        <v xml:space="preserve">Dovranno essere disponibili i registri degli orari di lavoro, il lavoro straordinario, le istruzioni sul lavoro notturno e l'indicazione delle pause.
Per la manodopera subappaltata, il produttore dovrà verificare la conformità. Se vengono individuate inadempienze, il produttore dovrà documentare ogni istanza e includere le relative misure correttive adottate. Per le aziende agricole a conduzione familiare, ciò dovrà essere verificato insieme alle condizioni lavorative dei bambini e dei minorenni.
</v>
      </c>
      <c r="M84" s="26" t="str">
        <f>IF(Checklist4810[[#This Row],[SSGUID]]="",IF(Checklist4810[[#This Row],[PIGUID]]="","",INDEX(PIs[[Column1]:[SS]],MATCH(Checklist4810[[#This Row],[PIGUID]],PIs[GUID],0),8)),"")</f>
        <v>Requisito Maggiore</v>
      </c>
      <c r="N84" s="43"/>
      <c r="O84" s="43"/>
      <c r="P84" s="43" t="str">
        <f>IF(Checklist4810[[#This Row],[ifna]]="NA","",IF(Checklist4810[[#This Row],[RelatedPQ]]=0,"",IF(Checklist4810[[#This Row],[RelatedPQ]]="","",IF((INDEX(_S2PQ_relational[],MATCH(Checklist4810[[#This Row],[PIGUID&amp;NO]],_S2PQ_relational[PIGUID &amp; "NO"],0),1))=Checklist4810[[#This Row],[PIGUID]],"Non applicabile",""))))</f>
        <v/>
      </c>
      <c r="Q84" s="26" t="str">
        <f>IF(Checklist4810[[#This Row],[N/A]]="Non applicabile",INDEX(_S2PQ[[Domande della fase 2]:[Justification]],MATCH(Checklist4810[[#This Row],[RelatedPQ]],_S2PQ[S2PQGUID],0),3),"")</f>
        <v/>
      </c>
      <c r="R84" s="41"/>
    </row>
    <row r="85" spans="2:18" ht="159.75" customHeight="1" x14ac:dyDescent="0.3">
      <c r="B85" s="30"/>
      <c r="C85" s="31"/>
      <c r="D85" s="19">
        <f>IF(Checklist4810[[#This Row],[SGUID]]="",IF(Checklist4810[[#This Row],[SSGUID]]="",0,1),1)</f>
        <v>0</v>
      </c>
      <c r="E85" s="31" t="s">
        <v>492</v>
      </c>
      <c r="F85" s="27" t="str">
        <f>_xlfn.IFNA(Checklist4810[[#This Row],[RelatedPQ]],"NA")</f>
        <v>NA</v>
      </c>
      <c r="G85" s="26" t="e">
        <f>IF(Checklist4810[[#This Row],[PIGUID]]="","",INDEX(_S2PQ_relational[#Data],MATCH(Checklist4810[[#This Row],[PIGUID&amp;NO]],_S2PQ_relational[PIGUID &amp; "NO"],0),2))</f>
        <v>#N/A</v>
      </c>
      <c r="H85" s="27" t="str">
        <f>Checklist4810[[#This Row],[PIGUID]]&amp;"NO"</f>
        <v>568aLgrkve2v8UDFWOTM6QNO</v>
      </c>
      <c r="I85" s="27" t="b">
        <f>IF(Checklist4810[[#This Row],[PIGUID]]="","",INDEX(PIs[NA Exempt],MATCH(Checklist4810[[#This Row],[PIGUID]],PIs[GUID],0),1))</f>
        <v>0</v>
      </c>
      <c r="J85"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12.02</v>
      </c>
      <c r="K8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Tutte le ore di straordinario sono eseguite volontariamente, salvo diversa regolamentazione nella legislazione nazionale o nei contratti di lavoro collettivi.</v>
      </c>
      <c r="L85" s="26" t="str">
        <f>IF(Checklist4810[[#This Row],[SGUID]]="",IF(Checklist4810[[#This Row],[SSGUID]]="",INDEX(PIs[[Column1]:[SS]],MATCH(Checklist4810[[#This Row],[PIGUID]],PIs[GUID],0),6),""),"")</f>
        <v>Tutti gli straordinari dovranno essere documentati nei registri.
Il termine "volontariamente" indica che gli straordinari non sono obbligatori ma frutto di un accordo tra lavoratore e datore di lavoro per una causa eccezionale. Gli straordinari non dovranno prendere la forma di lavoro forzato o potenziale abuso di manodopera, ovvero non dovrà esistere il divieto di allontanarsi dalle proprietà dell'azienda agricola, sarà vietato requisire i documenti del lavoratore, dovranno essere previste pause non limitate e così via.
Per la manodopera subappaltata, il produttore dovrà verificare la conformità. Se vengono individuate inadempienze, il produttore dovrà documentare ogni istanza e includere le relative misure correttive adottate.</v>
      </c>
      <c r="M85" s="26" t="str">
        <f>IF(Checklist4810[[#This Row],[SSGUID]]="",IF(Checklist4810[[#This Row],[PIGUID]]="","",INDEX(PIs[[Column1]:[SS]],MATCH(Checklist4810[[#This Row],[PIGUID]],PIs[GUID],0),8)),"")</f>
        <v>Requisito Maggiore</v>
      </c>
      <c r="N85" s="43"/>
      <c r="O85" s="43"/>
      <c r="P85" s="43" t="str">
        <f>IF(Checklist4810[[#This Row],[ifna]]="NA","",IF(Checklist4810[[#This Row],[RelatedPQ]]=0,"",IF(Checklist4810[[#This Row],[RelatedPQ]]="","",IF((INDEX(_S2PQ_relational[],MATCH(Checklist4810[[#This Row],[PIGUID&amp;NO]],_S2PQ_relational[PIGUID &amp; "NO"],0),1))=Checklist4810[[#This Row],[PIGUID]],"Non applicabile",""))))</f>
        <v/>
      </c>
      <c r="Q85" s="26" t="str">
        <f>IF(Checklist4810[[#This Row],[N/A]]="Non applicabile",INDEX(_S2PQ[[Domande della fase 2]:[Justification]],MATCH(Checklist4810[[#This Row],[RelatedPQ]],_S2PQ[S2PQGUID],0),3),"")</f>
        <v/>
      </c>
      <c r="R85" s="41"/>
    </row>
    <row r="86" spans="2:18" ht="159" customHeight="1" x14ac:dyDescent="0.3">
      <c r="B86" s="30"/>
      <c r="C86" s="31"/>
      <c r="D86" s="19">
        <f>IF(Checklist4810[[#This Row],[SGUID]]="",IF(Checklist4810[[#This Row],[SSGUID]]="",0,1),1)</f>
        <v>0</v>
      </c>
      <c r="E86" s="31" t="s">
        <v>484</v>
      </c>
      <c r="F86" s="27" t="str">
        <f>_xlfn.IFNA(Checklist4810[[#This Row],[RelatedPQ]],"NA")</f>
        <v>NA</v>
      </c>
      <c r="G86" s="26" t="e">
        <f>IF(Checklist4810[[#This Row],[PIGUID]]="","",INDEX(_S2PQ_relational[#Data],MATCH(Checklist4810[[#This Row],[PIGUID&amp;NO]],_S2PQ_relational[PIGUID &amp; "NO"],0),2))</f>
        <v>#N/A</v>
      </c>
      <c r="H86" s="27" t="str">
        <f>Checklist4810[[#This Row],[PIGUID]]&amp;"NO"</f>
        <v>54Q9UUuTd5dTSdyekKgQzONO</v>
      </c>
      <c r="I86" s="27" t="b">
        <f>IF(Checklist4810[[#This Row],[PIGUID]]="","",INDEX(PIs[NA Exempt],MATCH(Checklist4810[[#This Row],[PIGUID]],PIs[GUID],0),1))</f>
        <v>0</v>
      </c>
      <c r="J86"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12.03</v>
      </c>
      <c r="K8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Le ore di straordinario non possono essere richieste regolarmente durante un anno/ciclo di produzione e come indicato dalla legge.</v>
      </c>
      <c r="L86" s="26" t="str">
        <f>IF(Checklist4810[[#This Row],[SGUID]]="",IF(Checklist4810[[#This Row],[SSGUID]]="",INDEX(PIs[[Column1]:[SS]],MATCH(Checklist4810[[#This Row],[PIGUID]],PIs[GUID],0),6),""),"")</f>
        <v>L'espressione "non possono essere richieste regolarmente" si riferisce alla natura eccezionale degli straordinari, legati a circostanze speciali che si verificano nell'azienda al di là della normale programmazione.
Al contrario, il lavoro eseguito "su base regolare" non è legato a circostanze speciali e si verifica ripetutamente: una volta alla settimana, una volta al mese o al di fuori della stagione di picco/raccolto.
Le stagioni di picco/raccolto sono considerate circostanze speciali durante l'anno/il ciclo di produzione.
Per la manodopera subappaltata, il produttore dovrà verificare la conformità. Se vengono individuate inadempienze, il produttore dovrà documentare ogni istanza e includere le relative misure correttive adottate.</v>
      </c>
      <c r="M86" s="26" t="str">
        <f>IF(Checklist4810[[#This Row],[SSGUID]]="",IF(Checklist4810[[#This Row],[PIGUID]]="","",INDEX(PIs[[Column1]:[SS]],MATCH(Checklist4810[[#This Row],[PIGUID]],PIs[GUID],0),8)),"")</f>
        <v>Requisito Maggiore</v>
      </c>
      <c r="N86" s="43"/>
      <c r="O86" s="43"/>
      <c r="P86" s="43" t="str">
        <f>IF(Checklist4810[[#This Row],[ifna]]="NA","",IF(Checklist4810[[#This Row],[RelatedPQ]]=0,"",IF(Checklist4810[[#This Row],[RelatedPQ]]="","",IF((INDEX(_S2PQ_relational[],MATCH(Checklist4810[[#This Row],[PIGUID&amp;NO]],_S2PQ_relational[PIGUID &amp; "NO"],0),1))=Checklist4810[[#This Row],[PIGUID]],"Non applicabile",""))))</f>
        <v/>
      </c>
      <c r="Q86" s="26" t="str">
        <f>IF(Checklist4810[[#This Row],[N/A]]="Non applicabile",INDEX(_S2PQ[[Domande della fase 2]:[Justification]],MATCH(Checklist4810[[#This Row],[RelatedPQ]],_S2PQ[S2PQGUID],0),3),"")</f>
        <v/>
      </c>
      <c r="R86" s="41"/>
    </row>
    <row r="87" spans="2:18" ht="242.4" customHeight="1" x14ac:dyDescent="0.3">
      <c r="B87" s="30"/>
      <c r="C87" s="31"/>
      <c r="D87" s="19">
        <f>IF(Checklist4810[[#This Row],[SGUID]]="",IF(Checklist4810[[#This Row],[SSGUID]]="",0,1),1)</f>
        <v>0</v>
      </c>
      <c r="E87" s="31" t="s">
        <v>476</v>
      </c>
      <c r="F87" s="27" t="str">
        <f>_xlfn.IFNA(Checklist4810[[#This Row],[RelatedPQ]],"NA")</f>
        <v>NA</v>
      </c>
      <c r="G87" s="26" t="e">
        <f>IF(Checklist4810[[#This Row],[PIGUID]]="","",INDEX(_S2PQ_relational[#Data],MATCH(Checklist4810[[#This Row],[PIGUID&amp;NO]],_S2PQ_relational[PIGUID &amp; "NO"],0),2))</f>
        <v>#N/A</v>
      </c>
      <c r="H87" s="27" t="str">
        <f>Checklist4810[[#This Row],[PIGUID]]&amp;"NO"</f>
        <v>6XNxMXF6QWhjOijgpoalYGNO</v>
      </c>
      <c r="I87" s="27" t="b">
        <f>IF(Checklist4810[[#This Row],[PIGUID]]="","",INDEX(PIs[NA Exempt],MATCH(Checklist4810[[#This Row],[PIGUID]],PIs[GUID],0),1))</f>
        <v>0</v>
      </c>
      <c r="J87"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12.04</v>
      </c>
      <c r="K87"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L'orario di lavoro non supera le 48 ore settimanali (straordinari esclusi), salvo diversa indicazione nelle leggi o nei contratti di lavoro collettivi. Il datore di lavoro indica il totale delle ore lavorate e, se il totale supera le 48 ore, sono in vigore misure di salvaguardia appropriate a tutela della salute e della sicurezza dei lavoratori.
Se la legge nazionale e i contratti di lavoro collettivi fissano un monte ore settimanale inferiore (straordinari esclusi), il limite inferiore sarà prioritario.</v>
      </c>
      <c r="L87" s="26" t="str">
        <f>IF(Checklist4810[[#This Row],[SGUID]]="",IF(Checklist4810[[#This Row],[SSGUID]]="",INDEX(PIs[[Column1]:[SS]],MATCH(Checklist4810[[#This Row],[PIGUID]],PIs[GUID],0),6),""),"")</f>
        <v>Se la legge nazionale o i contratti di lavoro collettivi includono accordi per l'aumento limitato nel tempo delle ore lavorate, sarà possibile utilizzare questo metodo per i calcoli. Il valutatore dovrà verificare i metodi di calcolo.
L'espressione "indicazione nelle leggi" si riferisce ad es. alla possibilità di calcolare la media delle ore durante un periodo o di compensarle, a nuove modalità di turnazione, media delle ore lavorate, accordi per orario flessibile, settimana corta, lavoro a chiamata, insieme alla disponibilità estesa o perfino alla reperibilità, 24 ore su 24, 7 giorni su 7. Tali eccezioni offrono una certa flessibilità al limite di ore giornaliero e settimanale. Tuttavia, la media delle ore non potrà superare le 48 ore a settimana entro un periodo di tre mesi o inferiore.
Dovranno esistere delle misure di salvaguardia a tutela della salute e della sicurezza dei lavoratori, inclusa una strategia per compensare le ore con pause o giorni di riposo e per monitorare la salute e i livelli di produttività dei lavoratori.
Le misure di salvaguardia possono includere: garanzia di pause/giorni di riposo preventivi, monitoraggio dei lavoratori in base all'aumento degli incidenti sul lavoro causati dalla stanchezza, sistemi di turnazione concepiti per ridurre al minimo l'accumulo di stanchezza, valutazione dei rischi legati alla natura del lavoro, in modo che il carico di lavoro non faccia aumentare i rischi per la salute e la sicurezza.
Per la manodopera subappaltata, il produttore dovrà verificare la conformità. Se vengono individuate inadempienze, il produttore dovrà documentare ogni istanza e includere le relative misure correttive adottate.</v>
      </c>
      <c r="M87" s="26" t="str">
        <f>IF(Checklist4810[[#This Row],[SSGUID]]="",IF(Checklist4810[[#This Row],[PIGUID]]="","",INDEX(PIs[[Column1]:[SS]],MATCH(Checklist4810[[#This Row],[PIGUID]],PIs[GUID],0),8)),"")</f>
        <v>Requisito Maggiore</v>
      </c>
      <c r="N87" s="43"/>
      <c r="O87" s="43"/>
      <c r="P87" s="43" t="str">
        <f>IF(Checklist4810[[#This Row],[ifna]]="NA","",IF(Checklist4810[[#This Row],[RelatedPQ]]=0,"",IF(Checklist4810[[#This Row],[RelatedPQ]]="","",IF((INDEX(_S2PQ_relational[],MATCH(Checklist4810[[#This Row],[PIGUID&amp;NO]],_S2PQ_relational[PIGUID &amp; "NO"],0),1))=Checklist4810[[#This Row],[PIGUID]],"Non applicabile",""))))</f>
        <v/>
      </c>
      <c r="Q87" s="26" t="str">
        <f>IF(Checklist4810[[#This Row],[N/A]]="Non applicabile",INDEX(_S2PQ[[Domande della fase 2]:[Justification]],MATCH(Checklist4810[[#This Row],[RelatedPQ]],_S2PQ[S2PQGUID],0),3),"")</f>
        <v/>
      </c>
      <c r="R87" s="41"/>
    </row>
    <row r="88" spans="2:18" ht="257.39999999999998" customHeight="1" x14ac:dyDescent="0.3">
      <c r="B88" s="30"/>
      <c r="C88" s="31"/>
      <c r="D88" s="19">
        <f>IF(Checklist4810[[#This Row],[SGUID]]="",IF(Checklist4810[[#This Row],[SSGUID]]="",0,1),1)</f>
        <v>0</v>
      </c>
      <c r="E88" s="31" t="s">
        <v>468</v>
      </c>
      <c r="F88" s="27" t="str">
        <f>_xlfn.IFNA(Checklist4810[[#This Row],[RelatedPQ]],"NA")</f>
        <v>NA</v>
      </c>
      <c r="G88" s="26" t="e">
        <f>IF(Checklist4810[[#This Row],[PIGUID]]="","",INDEX(_S2PQ_relational[#Data],MATCH(Checklist4810[[#This Row],[PIGUID&amp;NO]],_S2PQ_relational[PIGUID &amp; "NO"],0),2))</f>
        <v>#N/A</v>
      </c>
      <c r="H88" s="27" t="str">
        <f>Checklist4810[[#This Row],[PIGUID]]&amp;"NO"</f>
        <v>hG77himehSgHeDDOlDNBXNO</v>
      </c>
      <c r="I88" s="27" t="b">
        <f>IF(Checklist4810[[#This Row],[PIGUID]]="","",INDEX(PIs[NA Exempt],MATCH(Checklist4810[[#This Row],[PIGUID]],PIs[GUID],0),1))</f>
        <v>0</v>
      </c>
      <c r="J88"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12.05</v>
      </c>
      <c r="K88"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La documentazione dimostra che le pause lavorative e i giorni di riposo rispettano le leggi applicabili in materia e/o i contratti di lavoro nazionali.
Salvo diversa regolamentazione specifica per il settore dell'agricoltura indicata dalle leggi nazionali o dai contratti di lavoro collettivi, le pause lavorative o i giorni di riposo includono almeno:
(a) Pause brevi durante l'orario di lavoro
(b) Pause sufficientemente lunghe per il consumo del pasto
(c) Riposo giornaliero o notturno non inferiore a 8 ore nell'arco delle 24 ore
(d) Riposo di almeno un giorno intero di calendario nell'arco di una settimana</v>
      </c>
      <c r="L88" s="26" t="str">
        <f>IF(Checklist4810[[#This Row],[SGUID]]="",IF(Checklist4810[[#This Row],[SSGUID]]="",INDEX(PIs[[Column1]:[SS]],MATCH(Checklist4810[[#This Row],[PIGUID]],PIs[GUID],0),6),""),"")</f>
        <v>Per la manodopera subappaltata, il produttore dovrà verificare la conformità. Se vengono individuate inadempienze, il produttore dovrà documentare ogni istanza e includere le relative misure correttive adottate.</v>
      </c>
      <c r="M88" s="26" t="str">
        <f>IF(Checklist4810[[#This Row],[SSGUID]]="",IF(Checklist4810[[#This Row],[PIGUID]]="","",INDEX(PIs[[Column1]:[SS]],MATCH(Checklist4810[[#This Row],[PIGUID]],PIs[GUID],0),8)),"")</f>
        <v>Requisito Maggiore</v>
      </c>
      <c r="N88" s="43"/>
      <c r="O88" s="43"/>
      <c r="P88" s="43" t="str">
        <f>IF(Checklist4810[[#This Row],[ifna]]="NA","",IF(Checklist4810[[#This Row],[RelatedPQ]]=0,"",IF(Checklist4810[[#This Row],[RelatedPQ]]="","",IF((INDEX(_S2PQ_relational[],MATCH(Checklist4810[[#This Row],[PIGUID&amp;NO]],_S2PQ_relational[PIGUID &amp; "NO"],0),1))=Checklist4810[[#This Row],[PIGUID]],"Non applicabile",""))))</f>
        <v/>
      </c>
      <c r="Q88" s="26" t="str">
        <f>IF(Checklist4810[[#This Row],[N/A]]="Non applicabile",INDEX(_S2PQ[[Domande della fase 2]:[Justification]],MATCH(Checklist4810[[#This Row],[RelatedPQ]],_S2PQ[S2PQGUID],0),3),"")</f>
        <v/>
      </c>
      <c r="R88" s="41"/>
    </row>
    <row r="89" spans="2:18" ht="220.2" customHeight="1" x14ac:dyDescent="0.3">
      <c r="B89" s="30"/>
      <c r="C89" s="31"/>
      <c r="D89" s="19">
        <f>IF(Checklist4810[[#This Row],[SGUID]]="",IF(Checklist4810[[#This Row],[SSGUID]]="",0,1),1)</f>
        <v>0</v>
      </c>
      <c r="E89" s="31" t="s">
        <v>460</v>
      </c>
      <c r="F89" s="27" t="str">
        <f>_xlfn.IFNA(Checklist4810[[#This Row],[RelatedPQ]],"NA")</f>
        <v>NA</v>
      </c>
      <c r="G89" s="26" t="e">
        <f>IF(Checklist4810[[#This Row],[PIGUID]]="","",INDEX(_S2PQ_relational[#Data],MATCH(Checklist4810[[#This Row],[PIGUID&amp;NO]],_S2PQ_relational[PIGUID &amp; "NO"],0),2))</f>
        <v>#N/A</v>
      </c>
      <c r="H89" s="27" t="str">
        <f>Checklist4810[[#This Row],[PIGUID]]&amp;"NO"</f>
        <v>5OmbGwMJDvjKYXu5ogpQUlNO</v>
      </c>
      <c r="I89" s="27" t="b">
        <f>IF(Checklist4810[[#This Row],[PIGUID]]="","",INDEX(PIs[NA Exempt],MATCH(Checklist4810[[#This Row],[PIGUID]],PIs[GUID],0),1))</f>
        <v>0</v>
      </c>
      <c r="J89"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12.06</v>
      </c>
      <c r="K89"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La documentazione dimostra che il totale delle ore di lavoro settimanali ordinarie e straordinarie rispetta le leggi nazionali e i contratti di lavoro collettivi.
Se la legge nazionale fissa il limite delle ore lavorative settimanali totali sopra le 60 ore (straordinari inclusi), le stagioni di picco e/o i lavoratori agricoli sono esclusi dalle limitazioni per gli straordinari; il datore di lavoro indica il totale settimanale delle ore lavorate e le misure di salvaguardia appropriate che sono in vigore a tutela della salute e della sicurezza dei lavoratori.</v>
      </c>
      <c r="L89" s="26" t="str">
        <f>IF(Checklist4810[[#This Row],[SGUID]]="",IF(Checklist4810[[#This Row],[SSGUID]]="",INDEX(PIs[[Column1]:[SS]],MATCH(Checklist4810[[#This Row],[PIGUID]],PIs[GUID],0),6),""),"")</f>
        <v>Se la legge nazionale o i contratti di lavoro collettivi includono accordi per l'aumento limitato nel tempo delle ore lavorate, sarà possibile utilizzare questo metodo per i calcoli. Il valutatore dovrà controllare che i metodi di calcolo siano a) definiti chiaramente e b) in linea con i requisiti della legge nazionale.
Se il numero totale di ore settimanali lavorate (straordinari inclusi) supera le 60 ore, il valutatore dovrà controllare che le condizioni stabilite dalla legge siano applicabili alla situazione e verificare eventuali contratti di lavoro collettivi legati al settore.
Dovranno esistere delle misure di salvaguardia a tutela della salute e della sicurezza dei lavoratori, inclusa una strategia per compensare le ore con pause o giorni di riposo e per monitorare la salute e i livelli di produttività dei lavoratori. Le misure di salvaguardia possono includere: garanzia di pause/giorni di riposo preventivi, monitoraggio della stanchezza dei lavoratori in base all'aumento degli incidenti sul lavoro, sistemi di turnazione concepiti per ridurre al minimo l'accumulo di stanchezza e/o valutazione dei rischi legati alla natura del lavoro, in modo che il carico di lavoro non faccia aumentare i rischi per la salute e la sicurezza.
Per la manodopera subappaltata, il produttore dovrà verificare la conformità. Se vengono individuate inadempienze, il produttore dovrà documentare ogni istanza e includere le relative misure correttive adottate.</v>
      </c>
      <c r="M89" s="26" t="str">
        <f>IF(Checklist4810[[#This Row],[SSGUID]]="",IF(Checklist4810[[#This Row],[PIGUID]]="","",INDEX(PIs[[Column1]:[SS]],MATCH(Checklist4810[[#This Row],[PIGUID]],PIs[GUID],0),8)),"")</f>
        <v>Requisito Maggiore</v>
      </c>
      <c r="N89" s="43"/>
      <c r="O89" s="43"/>
      <c r="P89" s="43" t="str">
        <f>IF(Checklist4810[[#This Row],[ifna]]="NA","",IF(Checklist4810[[#This Row],[RelatedPQ]]=0,"",IF(Checklist4810[[#This Row],[RelatedPQ]]="","",IF((INDEX(_S2PQ_relational[],MATCH(Checklist4810[[#This Row],[PIGUID&amp;NO]],_S2PQ_relational[PIGUID &amp; "NO"],0),1))=Checklist4810[[#This Row],[PIGUID]],"Non applicabile",""))))</f>
        <v/>
      </c>
      <c r="Q89" s="26" t="str">
        <f>IF(Checklist4810[[#This Row],[N/A]]="Non applicabile",INDEX(_S2PQ[[Domande della fase 2]:[Justification]],MATCH(Checklist4810[[#This Row],[RelatedPQ]],_S2PQ[S2PQGUID],0),3),"")</f>
        <v/>
      </c>
      <c r="R89" s="41"/>
    </row>
    <row r="90" spans="2:18" ht="154.19999999999999" customHeight="1" x14ac:dyDescent="0.3">
      <c r="B90" s="30"/>
      <c r="C90" s="31"/>
      <c r="D90" s="19">
        <f>IF(Checklist4810[[#This Row],[SGUID]]="",IF(Checklist4810[[#This Row],[SSGUID]]="",0,1),1)</f>
        <v>0</v>
      </c>
      <c r="E90" s="31" t="s">
        <v>452</v>
      </c>
      <c r="F90" s="27" t="str">
        <f>_xlfn.IFNA(Checklist4810[[#This Row],[RelatedPQ]],"NA")</f>
        <v>NA</v>
      </c>
      <c r="G90" s="26" t="e">
        <f>IF(Checklist4810[[#This Row],[PIGUID]]="","",INDEX(_S2PQ_relational[#Data],MATCH(Checklist4810[[#This Row],[PIGUID&amp;NO]],_S2PQ_relational[PIGUID &amp; "NO"],0),2))</f>
        <v>#N/A</v>
      </c>
      <c r="H90" s="27" t="str">
        <f>Checklist4810[[#This Row],[PIGUID]]&amp;"NO"</f>
        <v>6r6UKO6tVO1cFOEq0mi9aqNO</v>
      </c>
      <c r="I90" s="27" t="b">
        <f>IF(Checklist4810[[#This Row],[PIGUID]]="","",INDEX(PIs[NA Exempt],MATCH(Checklist4810[[#This Row],[PIGUID]],PIs[GUID],0),1))</f>
        <v>0</v>
      </c>
      <c r="J90"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12.07</v>
      </c>
      <c r="K90"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Il personale di vigilanza conosce le misure di salvaguardia in vigore per tutelare la salute e la sicurezza dei lavoratori durante le ore settimanali di lavoro straordinario e/o nelle ore settimanali di lavoro straordinario durante la stagione di picco.</v>
      </c>
      <c r="L90" s="26" t="str">
        <f>IF(Checklist4810[[#This Row],[SGUID]]="",IF(Checklist4810[[#This Row],[SSGUID]]="",INDEX(PIs[[Column1]:[SS]],MATCH(Checklist4810[[#This Row],[PIGUID]],PIs[GUID],0),6),""),"")</f>
        <v>L'espressione "personale di vigilanza" si riferisce a qualsiasi membro del personale in contatto con i lavoratori o con mansioni di vigilanza nel sito, come capoturno, responsabile, supervisore della squadra, ecc. In mancanza di personale simile, il produttore dovrà essere a conoscenza del criterio GRASP su questo argomento e dovrà disporre di misure di salvaguardia.
Dovrà essere disponibile un registro delle misure di salvaguardia a tutela della salute e della sicurezza dei lavoratori.
Per la manodopera subappaltata, il produttore dovrà verificare la conformità. Se vengono individuate inadempienze, il produttore dovrà documentare ogni istanza e includere le relative misure correttive adottate.</v>
      </c>
      <c r="M90" s="26" t="str">
        <f>IF(Checklist4810[[#This Row],[SSGUID]]="",IF(Checklist4810[[#This Row],[PIGUID]]="","",INDEX(PIs[[Column1]:[SS]],MATCH(Checklist4810[[#This Row],[PIGUID]],PIs[GUID],0),8)),"")</f>
        <v>Requisito Minore</v>
      </c>
      <c r="N90" s="43"/>
      <c r="O90" s="43"/>
      <c r="P90" s="43" t="str">
        <f>IF(Checklist4810[[#This Row],[ifna]]="NA","",IF(Checklist4810[[#This Row],[RelatedPQ]]=0,"",IF(Checklist4810[[#This Row],[RelatedPQ]]="","",IF((INDEX(_S2PQ_relational[],MATCH(Checklist4810[[#This Row],[PIGUID&amp;NO]],_S2PQ_relational[PIGUID &amp; "NO"],0),1))=Checklist4810[[#This Row],[PIGUID]],"Non applicabile",""))))</f>
        <v/>
      </c>
      <c r="Q90" s="26" t="str">
        <f>IF(Checklist4810[[#This Row],[N/A]]="Non applicabile",INDEX(_S2PQ[[Domande della fase 2]:[Justification]],MATCH(Checklist4810[[#This Row],[RelatedPQ]],_S2PQ[S2PQGUID],0),3),"")</f>
        <v/>
      </c>
      <c r="R90" s="41"/>
    </row>
    <row r="91" spans="2:18" ht="184.8" customHeight="1" x14ac:dyDescent="0.3">
      <c r="B91" s="30"/>
      <c r="C91" s="31"/>
      <c r="D91" s="19">
        <f>IF(Checklist4810[[#This Row],[SGUID]]="",IF(Checklist4810[[#This Row],[SSGUID]]="",0,1),1)</f>
        <v>0</v>
      </c>
      <c r="E91" s="31" t="s">
        <v>443</v>
      </c>
      <c r="F91" s="27" t="str">
        <f>_xlfn.IFNA(Checklist4810[[#This Row],[RelatedPQ]],"NA")</f>
        <v>NA</v>
      </c>
      <c r="G91" s="26" t="e">
        <f>IF(Checklist4810[[#This Row],[PIGUID]]="","",INDEX(_S2PQ_relational[#Data],MATCH(Checklist4810[[#This Row],[PIGUID&amp;NO]],_S2PQ_relational[PIGUID &amp; "NO"],0),2))</f>
        <v>#N/A</v>
      </c>
      <c r="H91" s="27" t="str">
        <f>Checklist4810[[#This Row],[PIGUID]]&amp;"NO"</f>
        <v>2LTDXoG3x1dvJEtrFOwoldNO</v>
      </c>
      <c r="I91" s="27" t="b">
        <f>IF(Checklist4810[[#This Row],[PIGUID]]="","",INDEX(PIs[NA Exempt],MATCH(Checklist4810[[#This Row],[PIGUID]],PIs[GUID],0),1))</f>
        <v>0</v>
      </c>
      <c r="J91" s="26" t="str">
        <f>IF(Checklist4810[[#This Row],[SGUID]]="",IF(Checklist4810[[#This Row],[SSGUID]]="",IF(Checklist4810[[#This Row],[PIGUID]]="","",INDEX(PIs[[Column1]:[SS]],MATCH(Checklist4810[[#This Row],[PIGUID]],PIs[GUID],0),2)),INDEX(PIs[[Column1]:[SS]],MATCH(Checklist4810[[#This Row],[SSGUID]],PIs[SSGUID],0),18)),INDEX(PIs[[Column1]:[SS]],MATCH(Checklist4810[[#This Row],[SGUID]],PIs[SGUID],0),14))</f>
        <v>12.08</v>
      </c>
      <c r="K91"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I lavoratori vengono invitati a utilizzare in maniera efficace le pause lavorative/i giorni di riposo durante la stagione di picco.</v>
      </c>
      <c r="L91" s="26" t="str">
        <f>IF(Checklist4810[[#This Row],[SGUID]]="",IF(Checklist4810[[#This Row],[SSGUID]]="",INDEX(PIs[[Column1]:[SS]],MATCH(Checklist4810[[#This Row],[PIGUID]],PIs[GUID],0),6),""),"")</f>
        <v>Il termine "invitati" si riferisce alla comunicazione di informazioni durante l'orario di lavoro settimanale o insieme alle istruzioni di lavoro fornite durante la giornata.
Per la manodopera subappaltata, il produttore dovrà verificare la conformità. Se vengono individuate inadempienze, il produttore dovrà documentare ogni istanza e includere le relative misure correttive adottate.</v>
      </c>
      <c r="M91" s="26" t="str">
        <f>IF(Checklist4810[[#This Row],[SSGUID]]="",IF(Checklist4810[[#This Row],[PIGUID]]="","",INDEX(PIs[[Column1]:[SS]],MATCH(Checklist4810[[#This Row],[PIGUID]],PIs[GUID],0),8)),"")</f>
        <v>Requisito Minore</v>
      </c>
      <c r="N91" s="43"/>
      <c r="O91" s="43"/>
      <c r="P91" s="43" t="str">
        <f>IF(Checklist4810[[#This Row],[ifna]]="NA","",IF(Checklist4810[[#This Row],[RelatedPQ]]=0,"",IF(Checklist4810[[#This Row],[RelatedPQ]]="","",IF((INDEX(_S2PQ_relational[],MATCH(Checklist4810[[#This Row],[PIGUID&amp;NO]],_S2PQ_relational[PIGUID &amp; "NO"],0),1))=Checklist4810[[#This Row],[PIGUID]],"Non applicabile",""))))</f>
        <v/>
      </c>
      <c r="Q91" s="26" t="str">
        <f>IF(Checklist4810[[#This Row],[N/A]]="Non applicabile",INDEX(_S2PQ[[Domande della fase 2]:[Justification]],MATCH(Checklist4810[[#This Row],[RelatedPQ]],_S2PQ[S2PQGUID],0),3),"")</f>
        <v/>
      </c>
      <c r="R91" s="41"/>
    </row>
    <row r="92" spans="2:18" ht="20.399999999999999" x14ac:dyDescent="0.3">
      <c r="B92" s="30" t="s">
        <v>425</v>
      </c>
      <c r="C92" s="31"/>
      <c r="D92" s="19">
        <f>IF(Checklist4810[[#This Row],[SGUID]]="",IF(Checklist4810[[#This Row],[SSGUID]]="",0,1),1)</f>
        <v>1</v>
      </c>
      <c r="E92" s="31"/>
      <c r="F92" s="27" t="str">
        <f>_xlfn.IFNA(Checklist4810[[#This Row],[RelatedPQ]],"NA")</f>
        <v/>
      </c>
      <c r="G92" s="26" t="str">
        <f>IF(Checklist4810[[#This Row],[PIGUID]]="","",INDEX(_S2PQ_relational[#Data],MATCH(Checklist4810[[#This Row],[PIGUID&amp;NO]],_S2PQ_relational[PIGUID &amp; "NO"],0),2))</f>
        <v/>
      </c>
      <c r="H92" s="27" t="str">
        <f>Checklist4810[[#This Row],[PIGUID]]&amp;"NO"</f>
        <v>NO</v>
      </c>
      <c r="I92" s="27" t="str">
        <f>IF(Checklist4810[[#This Row],[PIGUID]]="","",INDEX(PIs[NA Exempt],MATCH(Checklist4810[[#This Row],[PIGUID]],PIs[GUID],0),1))</f>
        <v/>
      </c>
      <c r="J92" s="26" t="str">
        <f>IF(Checklist4810[[#This Row],[SGUID]]="",IF(Checklist4810[[#This Row],[SSGUID]]="",IF(Checklist4810[[#This Row],[PIGUID]]="","",INDEX(PIs[[Column1]:[SS]],MATCH(Checklist4810[[#This Row],[PIGUID]],PIs[GUID],0),2)),INDEX(PIs[[Column1]:[SS]],MATCH(Checklist4810[[#This Row],[SSGUID]],PIs[SSGUID],0),18)),INDEX(PIs[[Column1]:[SS]],MATCH(Checklist4810[[#This Row],[SGUID]],PIs[SGUID],0),14))</f>
        <v>PROCEDURE DISCIPLINARI</v>
      </c>
      <c r="K92"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2" s="26" t="str">
        <f>IF(Checklist4810[[#This Row],[SGUID]]="",IF(Checklist4810[[#This Row],[SSGUID]]="",INDEX(PIs[[Column1]:[SS]],MATCH(Checklist4810[[#This Row],[PIGUID]],PIs[GUID],0),6),""),"")</f>
        <v/>
      </c>
      <c r="M92" s="26" t="str">
        <f>IF(Checklist4810[[#This Row],[SSGUID]]="",IF(Checklist4810[[#This Row],[PIGUID]]="","",INDEX(PIs[[Column1]:[SS]],MATCH(Checklist4810[[#This Row],[PIGUID]],PIs[GUID],0),8)),"")</f>
        <v/>
      </c>
      <c r="N92" s="43"/>
      <c r="O92" s="43"/>
      <c r="P92" s="43" t="str">
        <f>IF(Checklist4810[[#This Row],[ifna]]="NA","",IF(Checklist4810[[#This Row],[RelatedPQ]]=0,"",IF(Checklist4810[[#This Row],[RelatedPQ]]="","",IF((INDEX(_S2PQ_relational[],MATCH(Checklist4810[[#This Row],[PIGUID&amp;NO]],_S2PQ_relational[PIGUID &amp; "NO"],0),1))=Checklist4810[[#This Row],[PIGUID]],"Non applicabile",""))))</f>
        <v/>
      </c>
      <c r="Q92" s="26" t="str">
        <f>IF(Checklist4810[[#This Row],[N/A]]="Non applicabile",INDEX(_S2PQ[[Domande della fase 2]:[Justification]],MATCH(Checklist4810[[#This Row],[RelatedPQ]],_S2PQ[S2PQGUID],0),3),"")</f>
        <v/>
      </c>
      <c r="R92" s="41"/>
    </row>
    <row r="93" spans="2:18" ht="30.6" hidden="1" x14ac:dyDescent="0.3">
      <c r="B93" s="30"/>
      <c r="C93" s="31" t="s">
        <v>52</v>
      </c>
      <c r="D93" s="19">
        <f>IF(Checklist4810[[#This Row],[SGUID]]="",IF(Checklist4810[[#This Row],[SSGUID]]="",0,1),1)</f>
        <v>1</v>
      </c>
      <c r="E93" s="31"/>
      <c r="F93" s="27" t="str">
        <f>_xlfn.IFNA(Checklist4810[[#This Row],[RelatedPQ]],"NA")</f>
        <v/>
      </c>
      <c r="G93" s="26" t="str">
        <f>IF(Checklist4810[[#This Row],[PIGUID]]="","",INDEX(_S2PQ_relational[#Data],MATCH(Checklist4810[[#This Row],[PIGUID&amp;NO]],_S2PQ_relational[PIGUID &amp; "NO"],0),2))</f>
        <v/>
      </c>
      <c r="H93" s="27" t="str">
        <f>Checklist4810[[#This Row],[PIGUID]]&amp;"NO"</f>
        <v>NO</v>
      </c>
      <c r="I93" s="27" t="str">
        <f>IF(Checklist4810[[#This Row],[PIGUID]]="","",INDEX(PIs[NA Exempt],MATCH(Checklist4810[[#This Row],[PIGUID]],PIs[GUID],0),1))</f>
        <v/>
      </c>
      <c r="J93" s="26" t="str">
        <f>IF(Checklist4810[[#This Row],[SGUID]]="",IF(Checklist4810[[#This Row],[SSGUID]]="",IF(Checklist4810[[#This Row],[PIGUID]]="","",INDEX(PIs[[Column1]:[SS]],MATCH(Checklist4810[[#This Row],[PIGUID]],PIs[GUID],0),2)),INDEX(PIs[[Column1]:[SS]],MATCH(Checklist4810[[#This Row],[SSGUID]],PIs[SSGUID],0),18)),INDEX(PIs[[Column1]:[SS]],MATCH(Checklist4810[[#This Row],[SGUID]],PIs[SGUID],0),14))</f>
        <v>-</v>
      </c>
      <c r="K93"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v>
      </c>
      <c r="L93" s="26" t="str">
        <f>IF(Checklist4810[[#This Row],[SGUID]]="",IF(Checklist4810[[#This Row],[SSGUID]]="",INDEX(PIs[[Column1]:[SS]],MATCH(Checklist4810[[#This Row],[PIGUID]],PIs[GUID],0),6),""),"")</f>
        <v/>
      </c>
      <c r="M93" s="26" t="str">
        <f>IF(Checklist4810[[#This Row],[SSGUID]]="",IF(Checklist4810[[#This Row],[PIGUID]]="","",INDEX(PIs[[Column1]:[SS]],MATCH(Checklist4810[[#This Row],[PIGUID]],PIs[GUID],0),8)),"")</f>
        <v/>
      </c>
      <c r="N93" s="43"/>
      <c r="O93" s="43"/>
      <c r="P93" s="43" t="str">
        <f>IF(Checklist4810[[#This Row],[ifna]]="NA","",IF(Checklist4810[[#This Row],[RelatedPQ]]=0,"",IF(Checklist4810[[#This Row],[RelatedPQ]]="","",IF((INDEX(_S2PQ_relational[],MATCH(Checklist4810[[#This Row],[PIGUID&amp;NO]],_S2PQ_relational[PIGUID &amp; "NO"],0),1))=Checklist4810[[#This Row],[PIGUID]],"Non applicabile",""))))</f>
        <v/>
      </c>
      <c r="Q93" s="26" t="str">
        <f>IF(Checklist4810[[#This Row],[N/A]]="Non applicabile",INDEX(_S2PQ[[Domande della fase 2]:[Justification]],MATCH(Checklist4810[[#This Row],[RelatedPQ]],_S2PQ[S2PQGUID],0),3),"")</f>
        <v/>
      </c>
      <c r="R93" s="41"/>
    </row>
    <row r="94" spans="2:18" ht="167.4" customHeight="1" x14ac:dyDescent="0.3">
      <c r="B94" s="30"/>
      <c r="C94" s="31"/>
      <c r="D94" s="19">
        <f>IF(Checklist4810[[#This Row],[SGUID]]="",IF(Checklist4810[[#This Row],[SSGUID]]="",0,1),1)</f>
        <v>0</v>
      </c>
      <c r="E94" s="31" t="s">
        <v>435</v>
      </c>
      <c r="F94" s="27" t="str">
        <f>_xlfn.IFNA(Checklist4810[[#This Row],[RelatedPQ]],"NA")</f>
        <v>NA</v>
      </c>
      <c r="G94" s="26" t="e">
        <f>IF(Checklist4810[[#This Row],[PIGUID]]="","",INDEX(_S2PQ_relational[#Data],MATCH(Checklist4810[[#This Row],[PIGUID&amp;NO]],_S2PQ_relational[PIGUID &amp; "NO"],0),2))</f>
        <v>#N/A</v>
      </c>
      <c r="H94" s="27" t="str">
        <f>Checklist4810[[#This Row],[PIGUID]]&amp;"NO"</f>
        <v>1QeEsrc8UuyqWR1lPTaf0UNO</v>
      </c>
      <c r="I94" s="27" t="b">
        <f>IF(Checklist4810[[#This Row],[PIGUID]]="","",INDEX(PIs[NA Exempt],MATCH(Checklist4810[[#This Row],[PIGUID]],PIs[GUID],0),1))</f>
        <v>0</v>
      </c>
      <c r="J94"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13.01</v>
      </c>
      <c r="K94"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Esiste una procedura disciplinare scritta.</v>
      </c>
      <c r="L94" s="26" t="str">
        <f>IF(Checklist4810[[#This Row],[SGUID]]="",IF(Checklist4810[[#This Row],[SSGUID]]="",INDEX(PIs[[Column1]:[SS]],MATCH(Checklist4810[[#This Row],[PIGUID]],PIs[GUID],0),6),""),"")</f>
        <v>Il processo dovrà essere semplice e a disposizione di tutti i lavoratori assunti, inclusi quelli subappaltati.
La procedura disciplinare scritto dovrà includere e spiegare come minimo le fasi indicate di seguito:
1\. Udienza
2\. Decisione
3\. Ricorso o revisione
4\. Decisione finale (misure correttive)
Il processo dovrà essere disponibile in una o più lingue predominanti della forza lavoro e/o sotto forma di pittogrammi.</v>
      </c>
      <c r="M94" s="26" t="str">
        <f>IF(Checklist4810[[#This Row],[SSGUID]]="",IF(Checklist4810[[#This Row],[PIGUID]]="","",INDEX(PIs[[Column1]:[SS]],MATCH(Checklist4810[[#This Row],[PIGUID]],PIs[GUID],0),8)),"")</f>
        <v>Requisito Maggiore</v>
      </c>
      <c r="N94" s="43"/>
      <c r="O94" s="43"/>
      <c r="P94" s="43" t="str">
        <f>IF(Checklist4810[[#This Row],[ifna]]="NA","",IF(Checklist4810[[#This Row],[RelatedPQ]]=0,"",IF(Checklist4810[[#This Row],[RelatedPQ]]="","",IF((INDEX(_S2PQ_relational[],MATCH(Checklist4810[[#This Row],[PIGUID&amp;NO]],_S2PQ_relational[PIGUID &amp; "NO"],0),1))=Checklist4810[[#This Row],[PIGUID]],"Non applicabile",""))))</f>
        <v/>
      </c>
      <c r="Q94" s="26" t="str">
        <f>IF(Checklist4810[[#This Row],[N/A]]="Non applicabile",INDEX(_S2PQ[[Domande della fase 2]:[Justification]],MATCH(Checklist4810[[#This Row],[RelatedPQ]],_S2PQ[S2PQGUID],0),3),"")</f>
        <v/>
      </c>
      <c r="R94" s="41"/>
    </row>
    <row r="95" spans="2:18" ht="183.75" customHeight="1" x14ac:dyDescent="0.3">
      <c r="B95" s="30"/>
      <c r="C95" s="31"/>
      <c r="D95" s="19">
        <f>IF(Checklist4810[[#This Row],[SGUID]]="",IF(Checklist4810[[#This Row],[SSGUID]]="",0,1),1)</f>
        <v>0</v>
      </c>
      <c r="E95" s="31" t="s">
        <v>434</v>
      </c>
      <c r="F95" s="27" t="str">
        <f>_xlfn.IFNA(Checklist4810[[#This Row],[RelatedPQ]],"NA")</f>
        <v>NA</v>
      </c>
      <c r="G95" s="26" t="e">
        <f>IF(Checklist4810[[#This Row],[PIGUID]]="","",INDEX(_S2PQ_relational[#Data],MATCH(Checklist4810[[#This Row],[PIGUID&amp;NO]],_S2PQ_relational[PIGUID &amp; "NO"],0),2))</f>
        <v>#N/A</v>
      </c>
      <c r="H95" s="27" t="str">
        <f>Checklist4810[[#This Row],[PIGUID]]&amp;"NO"</f>
        <v>4KnqFWr7YBL2OuIMD72y2cNO</v>
      </c>
      <c r="I95" s="27" t="b">
        <f>IF(Checklist4810[[#This Row],[PIGUID]]="","",INDEX(PIs[NA Exempt],MATCH(Checklist4810[[#This Row],[PIGUID]],PIs[GUID],0),1))</f>
        <v>0</v>
      </c>
      <c r="J95"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13.02</v>
      </c>
      <c r="K95"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Ai lavoratori sono stati comunicati i termini della procedura disciplinare, incluso il divieto di applicare eventuali detrazioni salariali quali misure disciplinari.</v>
      </c>
      <c r="L95" s="26" t="str">
        <f>IF(Checklist4810[[#This Row],[SGUID]]="",IF(Checklist4810[[#This Row],[SSGUID]]="",INDEX(PIs[[Column1]:[SS]],MATCH(Checklist4810[[#This Row],[PIGUID]],PIs[GUID],0),6),""),"")</f>
        <v>Il valutatore dovrà controllare che tutti i lavoratori abbiano ricevuto informazioni sulla procedura. Dovrà essere riservata un'attenzione particolare ai lavoratori con contratti a brevissimo termine.
Per la conformità con questo P&amp;C si richiede che:
1\. La procedura è stata spiegata ai lavoratori.
2\. La procedura scritta è a disposizione dei lavoratori.
Sarà necessario informare la manodopera agricola subappaltata di queste procedure riferite al campo di applicazione del loro lavoro presso il sito di produzione e dei requisiti richiesti per l'esecuzione delle attività presso il sito di produzione del produttore.
Le informazioni relative alle procedure dovranno essere fornite in una o più lingue predominanti della forza lavoro e/o sotto forma di pittogrammi (soprattutto per i lavoratori che non sanno leggere), ad es. cartelloni affissi in azienda, opuscoli distribuiti direttamente ai lavoratori/subappaltatori (occorrerà presentare le prove dell'accessibilità del materiale).</v>
      </c>
      <c r="M95" s="26" t="str">
        <f>IF(Checklist4810[[#This Row],[SSGUID]]="",IF(Checklist4810[[#This Row],[PIGUID]]="","",INDEX(PIs[[Column1]:[SS]],MATCH(Checklist4810[[#This Row],[PIGUID]],PIs[GUID],0),8)),"")</f>
        <v>Requisito Minore</v>
      </c>
      <c r="N95" s="43"/>
      <c r="O95" s="43"/>
      <c r="P95" s="43" t="str">
        <f>IF(Checklist4810[[#This Row],[ifna]]="NA","",IF(Checklist4810[[#This Row],[RelatedPQ]]=0,"",IF(Checklist4810[[#This Row],[RelatedPQ]]="","",IF((INDEX(_S2PQ_relational[],MATCH(Checklist4810[[#This Row],[PIGUID&amp;NO]],_S2PQ_relational[PIGUID &amp; "NO"],0),1))=Checklist4810[[#This Row],[PIGUID]],"Non applicabile",""))))</f>
        <v/>
      </c>
      <c r="Q95" s="26" t="str">
        <f>IF(Checklist4810[[#This Row],[N/A]]="Non applicabile",INDEX(_S2PQ[[Domande della fase 2]:[Justification]],MATCH(Checklist4810[[#This Row],[RelatedPQ]],_S2PQ[S2PQGUID],0),3),"")</f>
        <v/>
      </c>
      <c r="R95" s="41"/>
    </row>
    <row r="96" spans="2:18" ht="152.4" customHeight="1" x14ac:dyDescent="0.3">
      <c r="B96" s="30"/>
      <c r="C96" s="31"/>
      <c r="D96" s="19">
        <f>IF(Checklist4810[[#This Row],[SGUID]]="",IF(Checklist4810[[#This Row],[SSGUID]]="",0,1),1)</f>
        <v>0</v>
      </c>
      <c r="E96" s="31" t="s">
        <v>418</v>
      </c>
      <c r="F96" s="27" t="str">
        <f>_xlfn.IFNA(Checklist4810[[#This Row],[RelatedPQ]],"NA")</f>
        <v>NA</v>
      </c>
      <c r="G96" s="26" t="e">
        <f>IF(Checklist4810[[#This Row],[PIGUID]]="","",INDEX(_S2PQ_relational[#Data],MATCH(Checklist4810[[#This Row],[PIGUID&amp;NO]],_S2PQ_relational[PIGUID &amp; "NO"],0),2))</f>
        <v>#N/A</v>
      </c>
      <c r="H96" s="27" t="str">
        <f>Checklist4810[[#This Row],[PIGUID]]&amp;"NO"</f>
        <v>6jbxivO9VjbvgCgxcNnDK5NO</v>
      </c>
      <c r="I96" s="27" t="b">
        <f>IF(Checklist4810[[#This Row],[PIGUID]]="","",INDEX(PIs[NA Exempt],MATCH(Checklist4810[[#This Row],[PIGUID]],PIs[GUID],0),1))</f>
        <v>0</v>
      </c>
      <c r="J96" s="26" t="str">
        <f>IF(Checklist4810[[#This Row],[SGUID]]="",IF(Checklist4810[[#This Row],[SSGUID]]="",IF(Checklist4810[[#This Row],[PIGUID]]="","",INDEX(PIs[[Column1]:[SS]],MATCH(Checklist4810[[#This Row],[PIGUID]],PIs[GUID],0),2)),INDEX(PIs[[Column1]:[SS]],MATCH(Checklist4810[[#This Row],[SSGUID]],PIs[SSGUID],0),18)),INDEX(PIs[[Column1]:[SS]],MATCH(Checklist4810[[#This Row],[SGUID]],PIs[SGUID],0),14))</f>
        <v>13.03</v>
      </c>
      <c r="K96" s="26" t="str">
        <f>IF(Checklist4810[[#This Row],[SGUID]]="",IF(Checklist4810[[#This Row],[SSGUID]]="",IF(Checklist4810[[#This Row],[PIGUID]]="","",INDEX(PIs[[Column1]:[SS]],MATCH(Checklist4810[[#This Row],[PIGUID]],PIs[GUID],0),4)),INDEX(PIs[[Column1]:[Ssbody]],MATCH(Checklist4810[[#This Row],[SSGUID]],PIs[SSGUID],0),19)),INDEX(PIs[[Column1]:[SS]],MATCH(Checklist4810[[#This Row],[SGUID]],PIs[SGUID],0),15))</f>
        <v>Sono disponibili dei registri di tutte le azioni disciplinari intraprese nei 24 mesi precedenti.</v>
      </c>
      <c r="L96" s="26" t="str">
        <f>IF(Checklist4810[[#This Row],[SGUID]]="",IF(Checklist4810[[#This Row],[SSGUID]]="",INDEX(PIs[[Column1]:[SS]],MATCH(Checklist4810[[#This Row],[PIGUID]],PIs[GUID],0),6),""),"")</f>
        <v xml:space="preserve">I registri dovranno includere le informazioni relative a nome del lavoratore, situazione disciplinare e risoluzione, data di inizio e di fine della procedura.
</v>
      </c>
      <c r="M96" s="26" t="str">
        <f>IF(Checklist4810[[#This Row],[SSGUID]]="",IF(Checklist4810[[#This Row],[PIGUID]]="","",INDEX(PIs[[Column1]:[SS]],MATCH(Checklist4810[[#This Row],[PIGUID]],PIs[GUID],0),8)),"")</f>
        <v>Requisito Minore</v>
      </c>
      <c r="N96" s="43"/>
      <c r="O96" s="43"/>
      <c r="P96" s="43" t="str">
        <f>IF(Checklist4810[[#This Row],[ifna]]="NA","",IF(Checklist4810[[#This Row],[RelatedPQ]]=0,"",IF(Checklist4810[[#This Row],[RelatedPQ]]="","",IF((INDEX(_S2PQ_relational[],MATCH(Checklist4810[[#This Row],[PIGUID&amp;NO]],_S2PQ_relational[PIGUID &amp; "NO"],0),1))=Checklist4810[[#This Row],[PIGUID]],"Non applicabile",""))))</f>
        <v/>
      </c>
      <c r="Q96" s="26" t="str">
        <f>IF(Checklist4810[[#This Row],[N/A]]="Non applicabile",INDEX(_S2PQ[[Domande della fase 2]:[Justification]],MATCH(Checklist4810[[#This Row],[RelatedPQ]],_S2PQ[S2PQGUID],0),3),"")</f>
        <v/>
      </c>
      <c r="R96" s="41"/>
    </row>
  </sheetData>
  <sheetProtection algorithmName="SHA-512" hashValue="UhS/dx6Ln3Yu26WH6CBl/qaC/4DH7ST+7BnVpKoZH58biu+0xu8NgeG5F3C5X6dTEp6DCAG8IVWGHoyGlh/Gng==" saltValue="gjkIHGpU81zy1NMIH6j+bQ==" spinCount="100000" sheet="1" formatCells="0" formatColumns="0" formatRows="0" insertColumns="0" insertRows="0" insertHyperlinks="0" sort="0" autoFilter="0" pivotTables="0"/>
  <conditionalFormatting sqref="J2:J96">
    <cfRule type="expression" dxfId="2" priority="1">
      <formula>B2&lt;&gt;""</formula>
    </cfRule>
  </conditionalFormatting>
  <conditionalFormatting sqref="J1:O96">
    <cfRule type="expression" dxfId="1" priority="3">
      <formula>$P1="Not Applicable"</formula>
    </cfRule>
  </conditionalFormatting>
  <conditionalFormatting sqref="K2:K96">
    <cfRule type="expression" dxfId="0" priority="2">
      <formula>$D2=1</formula>
    </cfRule>
  </conditionalFormatting>
  <dataValidations disablePrompts="1" count="1">
    <dataValidation type="list" allowBlank="1" showDropDown="1" showInputMessage="1" showErrorMessage="1" sqref="N2:O96" xr:uid="{667E900D-1C97-4D01-9085-EA60A552F579}">
      <formula1>$A$1</formula1>
    </dataValidation>
  </dataValidations>
  <pageMargins left="0.31496062992125984" right="0.31496062992125984" top="0.86614173228346458" bottom="0.55118110236220474" header="0.15748031496062992" footer="7.874015748031496E-2"/>
  <pageSetup paperSize="9" fitToWidth="0" fitToHeight="0" orientation="landscape" r:id="rId1"/>
  <headerFooter>
    <oddHeader>&amp;R&amp;G</oddHeader>
    <oddFooter>&amp;L&amp;"Arial,Regular"&amp;8Codice di rif.: check-list GRASP; v2.0_Ott22; versione italiana
&amp;A
Pagina &amp;P di &amp;N&amp;R&amp;"Arial,Regular"&amp;8© GLOBALG.A.P. c/o FoodPLUS GmbH
Spichernstr. 55, 50672 Colonia, Germania 
&amp;K00A039www.globalgap.org</oddFooter>
  </headerFooter>
  <rowBreaks count="8" manualBreakCount="8">
    <brk id="13" max="16383" man="1"/>
    <brk id="29" max="16383" man="1"/>
    <brk id="36" max="16383" man="1"/>
    <brk id="40" max="16383" man="1"/>
    <brk id="68" max="16383" man="1"/>
    <brk id="74" max="16383" man="1"/>
    <brk id="81" max="16383" man="1"/>
    <brk id="91" max="16383" man="1"/>
  </rowBreaks>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F0FDA-682D-482F-9C59-8B334779D55C}">
  <dimension ref="A1:X143"/>
  <sheetViews>
    <sheetView workbookViewId="0">
      <selection activeCell="E15" sqref="E15"/>
    </sheetView>
  </sheetViews>
  <sheetFormatPr defaultColWidth="8.77734375" defaultRowHeight="14.4" x14ac:dyDescent="0.3"/>
  <cols>
    <col min="3" max="3" width="10.77734375" style="39" bestFit="1" customWidth="1"/>
    <col min="4" max="4" width="9.21875" bestFit="1" customWidth="1"/>
    <col min="6" max="6" width="26.5546875" bestFit="1" customWidth="1"/>
    <col min="7" max="7" width="28.21875" customWidth="1"/>
    <col min="9" max="9" width="8.77734375" customWidth="1"/>
    <col min="10" max="10" width="10" bestFit="1" customWidth="1"/>
    <col min="18" max="18" width="10.21875" bestFit="1" customWidth="1"/>
  </cols>
  <sheetData>
    <row r="1" spans="1:24" x14ac:dyDescent="0.3">
      <c r="A1" t="s">
        <v>19</v>
      </c>
      <c r="B1" t="s">
        <v>20</v>
      </c>
      <c r="C1" s="39" t="s">
        <v>21</v>
      </c>
      <c r="D1" t="s">
        <v>22</v>
      </c>
      <c r="E1" t="s">
        <v>23</v>
      </c>
      <c r="F1" t="s">
        <v>24</v>
      </c>
      <c r="G1" t="s">
        <v>25</v>
      </c>
      <c r="H1" t="s">
        <v>26</v>
      </c>
      <c r="I1" t="s">
        <v>27</v>
      </c>
      <c r="J1" t="s">
        <v>28</v>
      </c>
      <c r="K1" t="s">
        <v>29</v>
      </c>
      <c r="L1" t="s">
        <v>30</v>
      </c>
      <c r="M1" t="s">
        <v>31</v>
      </c>
      <c r="N1" t="s">
        <v>32</v>
      </c>
      <c r="O1" t="s">
        <v>33</v>
      </c>
      <c r="P1" t="s">
        <v>34</v>
      </c>
      <c r="Q1" t="s">
        <v>35</v>
      </c>
      <c r="R1" t="s">
        <v>36</v>
      </c>
      <c r="S1" t="s">
        <v>37</v>
      </c>
      <c r="T1" t="s">
        <v>38</v>
      </c>
      <c r="U1" t="s">
        <v>39</v>
      </c>
      <c r="V1" t="s">
        <v>40</v>
      </c>
      <c r="W1" t="s">
        <v>41</v>
      </c>
      <c r="X1" t="s">
        <v>42</v>
      </c>
    </row>
    <row r="2" spans="1:24" ht="403.2" hidden="1" x14ac:dyDescent="0.3">
      <c r="A2" t="s">
        <v>43</v>
      </c>
      <c r="C2" s="39" t="s">
        <v>44</v>
      </c>
      <c r="D2" t="s">
        <v>45</v>
      </c>
      <c r="E2" t="s">
        <v>46</v>
      </c>
      <c r="F2" t="s">
        <v>47</v>
      </c>
      <c r="G2" s="23" t="s">
        <v>48</v>
      </c>
      <c r="H2" t="s">
        <v>49</v>
      </c>
      <c r="I2" t="str">
        <f>INDEX(Level[Level],MATCH(PIs[[#This Row],[L]],Level[GUID],0),1)</f>
        <v>Requisito Minore</v>
      </c>
      <c r="L2" s="23" t="s">
        <v>50</v>
      </c>
      <c r="N2" t="s">
        <v>51</v>
      </c>
      <c r="O2" t="str">
        <f>INDEX(allsections[[S]:[Order]],MATCH(PIs[[#This Row],[SGUID]],allsections[SGUID],0),1)</f>
        <v>ASPETTI GENERALI</v>
      </c>
      <c r="P2" t="str">
        <f>INDEX(allsections[[S]:[Order]],MATCH(PIs[[#This Row],[SGUID]],allsections[SGUID],0),2)</f>
        <v>-</v>
      </c>
      <c r="Q2">
        <f>INDEX(allsections[[S]:[Order]],MATCH(PIs[[#This Row],[SGUID]],allsections[SGUID],0),3)</f>
        <v>1</v>
      </c>
      <c r="R2" t="s">
        <v>52</v>
      </c>
      <c r="S2" t="str">
        <f>INDEX(allsections[[S]:[Order]],MATCH(PIs[[#This Row],[SSGUID]],allsections[SGUID],0),1)</f>
        <v>-</v>
      </c>
      <c r="T2" t="str">
        <f>INDEX(allsections[[S]:[Order]],MATCH(PIs[[#This Row],[SSGUID]],allsections[SGUID],0),2)</f>
        <v>-</v>
      </c>
      <c r="V2" t="b">
        <v>0</v>
      </c>
    </row>
    <row r="3" spans="1:24" ht="409.6" hidden="1" x14ac:dyDescent="0.3">
      <c r="A3" t="s">
        <v>53</v>
      </c>
      <c r="C3" s="39" t="s">
        <v>54</v>
      </c>
      <c r="D3" t="s">
        <v>55</v>
      </c>
      <c r="E3" t="s">
        <v>56</v>
      </c>
      <c r="F3" t="s">
        <v>57</v>
      </c>
      <c r="G3" s="23" t="s">
        <v>58</v>
      </c>
      <c r="H3" t="s">
        <v>49</v>
      </c>
      <c r="I3" t="str">
        <f>INDEX(Level[Level],MATCH(PIs[[#This Row],[L]],Level[GUID],0),1)</f>
        <v>Requisito Minore</v>
      </c>
      <c r="L3" s="23" t="s">
        <v>59</v>
      </c>
      <c r="N3" t="s">
        <v>51</v>
      </c>
      <c r="O3" t="str">
        <f>INDEX(allsections[[S]:[Order]],MATCH(PIs[[#This Row],[SGUID]],allsections[SGUID],0),1)</f>
        <v>ASPETTI GENERALI</v>
      </c>
      <c r="P3" t="str">
        <f>INDEX(allsections[[S]:[Order]],MATCH(PIs[[#This Row],[SGUID]],allsections[SGUID],0),2)</f>
        <v>-</v>
      </c>
      <c r="Q3">
        <f>INDEX(allsections[[S]:[Order]],MATCH(PIs[[#This Row],[SGUID]],allsections[SGUID],0),3)</f>
        <v>1</v>
      </c>
      <c r="R3" t="s">
        <v>52</v>
      </c>
      <c r="S3" t="str">
        <f>INDEX(allsections[[S]:[Order]],MATCH(PIs[[#This Row],[SSGUID]],allsections[SGUID],0),1)</f>
        <v>-</v>
      </c>
      <c r="T3" t="str">
        <f>INDEX(allsections[[S]:[Order]],MATCH(PIs[[#This Row],[SSGUID]],allsections[SGUID],0),2)</f>
        <v>-</v>
      </c>
      <c r="V3" t="b">
        <v>0</v>
      </c>
    </row>
    <row r="4" spans="1:24" ht="409.6" hidden="1" x14ac:dyDescent="0.3">
      <c r="A4" t="s">
        <v>60</v>
      </c>
      <c r="C4" s="39" t="s">
        <v>54</v>
      </c>
      <c r="D4" t="s">
        <v>55</v>
      </c>
      <c r="E4" t="s">
        <v>56</v>
      </c>
      <c r="F4" t="s">
        <v>57</v>
      </c>
      <c r="G4" s="23" t="s">
        <v>58</v>
      </c>
      <c r="H4" t="s">
        <v>49</v>
      </c>
      <c r="I4" t="str">
        <f>INDEX(Level[Level],MATCH(PIs[[#This Row],[L]],Level[GUID],0),1)</f>
        <v>Requisito Minore</v>
      </c>
      <c r="L4" s="23" t="s">
        <v>59</v>
      </c>
      <c r="N4" t="s">
        <v>51</v>
      </c>
      <c r="O4" t="str">
        <f>INDEX(allsections[[S]:[Order]],MATCH(PIs[[#This Row],[SGUID]],allsections[SGUID],0),1)</f>
        <v>ASPETTI GENERALI</v>
      </c>
      <c r="P4" t="str">
        <f>INDEX(allsections[[S]:[Order]],MATCH(PIs[[#This Row],[SGUID]],allsections[SGUID],0),2)</f>
        <v>-</v>
      </c>
      <c r="Q4">
        <f>INDEX(allsections[[S]:[Order]],MATCH(PIs[[#This Row],[SGUID]],allsections[SGUID],0),3)</f>
        <v>1</v>
      </c>
      <c r="R4" t="s">
        <v>52</v>
      </c>
      <c r="S4" t="str">
        <f>INDEX(allsections[[S]:[Order]],MATCH(PIs[[#This Row],[SSGUID]],allsections[SGUID],0),1)</f>
        <v>-</v>
      </c>
      <c r="T4" t="str">
        <f>INDEX(allsections[[S]:[Order]],MATCH(PIs[[#This Row],[SSGUID]],allsections[SGUID],0),2)</f>
        <v>-</v>
      </c>
      <c r="V4" t="b">
        <v>0</v>
      </c>
    </row>
    <row r="5" spans="1:24" ht="409.6" hidden="1" x14ac:dyDescent="0.3">
      <c r="A5" t="s">
        <v>61</v>
      </c>
      <c r="C5" s="39" t="s">
        <v>62</v>
      </c>
      <c r="D5" t="s">
        <v>63</v>
      </c>
      <c r="E5" t="s">
        <v>64</v>
      </c>
      <c r="F5" t="s">
        <v>65</v>
      </c>
      <c r="G5" t="s">
        <v>66</v>
      </c>
      <c r="H5" t="s">
        <v>67</v>
      </c>
      <c r="I5" t="str">
        <f>INDEX(Level[Level],MATCH(PIs[[#This Row],[L]],Level[GUID],0),1)</f>
        <v>Requisito Maggiore</v>
      </c>
      <c r="L5" s="23" t="s">
        <v>68</v>
      </c>
      <c r="N5" t="s">
        <v>51</v>
      </c>
      <c r="O5" t="str">
        <f>INDEX(allsections[[S]:[Order]],MATCH(PIs[[#This Row],[SGUID]],allsections[SGUID],0),1)</f>
        <v>ASPETTI GENERALI</v>
      </c>
      <c r="P5" t="str">
        <f>INDEX(allsections[[S]:[Order]],MATCH(PIs[[#This Row],[SGUID]],allsections[SGUID],0),2)</f>
        <v>-</v>
      </c>
      <c r="Q5">
        <f>INDEX(allsections[[S]:[Order]],MATCH(PIs[[#This Row],[SGUID]],allsections[SGUID],0),3)</f>
        <v>1</v>
      </c>
      <c r="R5" t="s">
        <v>52</v>
      </c>
      <c r="S5" t="str">
        <f>INDEX(allsections[[S]:[Order]],MATCH(PIs[[#This Row],[SSGUID]],allsections[SGUID],0),1)</f>
        <v>-</v>
      </c>
      <c r="T5" t="str">
        <f>INDEX(allsections[[S]:[Order]],MATCH(PIs[[#This Row],[SSGUID]],allsections[SGUID],0),2)</f>
        <v>-</v>
      </c>
      <c r="V5" t="b">
        <v>0</v>
      </c>
    </row>
    <row r="6" spans="1:24" ht="409.6" hidden="1" x14ac:dyDescent="0.3">
      <c r="A6" t="s">
        <v>69</v>
      </c>
      <c r="C6" s="39" t="s">
        <v>62</v>
      </c>
      <c r="D6" t="s">
        <v>63</v>
      </c>
      <c r="E6" t="s">
        <v>64</v>
      </c>
      <c r="F6" t="s">
        <v>65</v>
      </c>
      <c r="G6" t="s">
        <v>66</v>
      </c>
      <c r="H6" t="s">
        <v>67</v>
      </c>
      <c r="I6" t="str">
        <f>INDEX(Level[Level],MATCH(PIs[[#This Row],[L]],Level[GUID],0),1)</f>
        <v>Requisito Maggiore</v>
      </c>
      <c r="L6" s="23" t="s">
        <v>68</v>
      </c>
      <c r="N6" t="s">
        <v>51</v>
      </c>
      <c r="O6" t="str">
        <f>INDEX(allsections[[S]:[Order]],MATCH(PIs[[#This Row],[SGUID]],allsections[SGUID],0),1)</f>
        <v>ASPETTI GENERALI</v>
      </c>
      <c r="P6" t="str">
        <f>INDEX(allsections[[S]:[Order]],MATCH(PIs[[#This Row],[SGUID]],allsections[SGUID],0),2)</f>
        <v>-</v>
      </c>
      <c r="Q6">
        <f>INDEX(allsections[[S]:[Order]],MATCH(PIs[[#This Row],[SGUID]],allsections[SGUID],0),3)</f>
        <v>1</v>
      </c>
      <c r="R6" t="s">
        <v>52</v>
      </c>
      <c r="S6" t="str">
        <f>INDEX(allsections[[S]:[Order]],MATCH(PIs[[#This Row],[SSGUID]],allsections[SGUID],0),1)</f>
        <v>-</v>
      </c>
      <c r="T6" t="str">
        <f>INDEX(allsections[[S]:[Order]],MATCH(PIs[[#This Row],[SSGUID]],allsections[SGUID],0),2)</f>
        <v>-</v>
      </c>
      <c r="V6" t="b">
        <v>0</v>
      </c>
    </row>
    <row r="7" spans="1:24" ht="409.6" hidden="1" x14ac:dyDescent="0.3">
      <c r="A7" t="s">
        <v>70</v>
      </c>
      <c r="C7" s="39" t="s">
        <v>71</v>
      </c>
      <c r="D7" t="s">
        <v>72</v>
      </c>
      <c r="E7" t="s">
        <v>73</v>
      </c>
      <c r="F7" t="s">
        <v>74</v>
      </c>
      <c r="G7" s="23" t="s">
        <v>75</v>
      </c>
      <c r="H7" t="s">
        <v>49</v>
      </c>
      <c r="I7" t="str">
        <f>INDEX(Level[Level],MATCH(PIs[[#This Row],[L]],Level[GUID],0),1)</f>
        <v>Requisito Minore</v>
      </c>
      <c r="L7" s="23" t="s">
        <v>76</v>
      </c>
      <c r="N7" t="s">
        <v>51</v>
      </c>
      <c r="O7" t="str">
        <f>INDEX(allsections[[S]:[Order]],MATCH(PIs[[#This Row],[SGUID]],allsections[SGUID],0),1)</f>
        <v>ASPETTI GENERALI</v>
      </c>
      <c r="P7" t="str">
        <f>INDEX(allsections[[S]:[Order]],MATCH(PIs[[#This Row],[SGUID]],allsections[SGUID],0),2)</f>
        <v>-</v>
      </c>
      <c r="Q7">
        <f>INDEX(allsections[[S]:[Order]],MATCH(PIs[[#This Row],[SGUID]],allsections[SGUID],0),3)</f>
        <v>1</v>
      </c>
      <c r="R7" t="s">
        <v>52</v>
      </c>
      <c r="S7" t="str">
        <f>INDEX(allsections[[S]:[Order]],MATCH(PIs[[#This Row],[SSGUID]],allsections[SGUID],0),1)</f>
        <v>-</v>
      </c>
      <c r="T7" t="str">
        <f>INDEX(allsections[[S]:[Order]],MATCH(PIs[[#This Row],[SSGUID]],allsections[SGUID],0),2)</f>
        <v>-</v>
      </c>
      <c r="V7" t="b">
        <v>0</v>
      </c>
    </row>
    <row r="8" spans="1:24" ht="409.6" hidden="1" x14ac:dyDescent="0.3">
      <c r="A8" t="s">
        <v>77</v>
      </c>
      <c r="C8" s="39" t="s">
        <v>71</v>
      </c>
      <c r="D8" t="s">
        <v>72</v>
      </c>
      <c r="E8" t="s">
        <v>73</v>
      </c>
      <c r="F8" t="s">
        <v>74</v>
      </c>
      <c r="G8" s="23" t="s">
        <v>75</v>
      </c>
      <c r="H8" t="s">
        <v>49</v>
      </c>
      <c r="I8" t="str">
        <f>INDEX(Level[Level],MATCH(PIs[[#This Row],[L]],Level[GUID],0),1)</f>
        <v>Requisito Minore</v>
      </c>
      <c r="L8" s="23" t="s">
        <v>76</v>
      </c>
      <c r="N8" t="s">
        <v>51</v>
      </c>
      <c r="O8" t="str">
        <f>INDEX(allsections[[S]:[Order]],MATCH(PIs[[#This Row],[SGUID]],allsections[SGUID],0),1)</f>
        <v>ASPETTI GENERALI</v>
      </c>
      <c r="P8" t="str">
        <f>INDEX(allsections[[S]:[Order]],MATCH(PIs[[#This Row],[SGUID]],allsections[SGUID],0),2)</f>
        <v>-</v>
      </c>
      <c r="Q8">
        <f>INDEX(allsections[[S]:[Order]],MATCH(PIs[[#This Row],[SGUID]],allsections[SGUID],0),3)</f>
        <v>1</v>
      </c>
      <c r="R8" t="s">
        <v>52</v>
      </c>
      <c r="S8" t="str">
        <f>INDEX(allsections[[S]:[Order]],MATCH(PIs[[#This Row],[SSGUID]],allsections[SGUID],0),1)</f>
        <v>-</v>
      </c>
      <c r="T8" t="str">
        <f>INDEX(allsections[[S]:[Order]],MATCH(PIs[[#This Row],[SSGUID]],allsections[SGUID],0),2)</f>
        <v>-</v>
      </c>
      <c r="V8" t="b">
        <v>0</v>
      </c>
    </row>
    <row r="9" spans="1:24" ht="403.2" hidden="1" x14ac:dyDescent="0.3">
      <c r="A9" t="s">
        <v>78</v>
      </c>
      <c r="C9" s="39" t="s">
        <v>44</v>
      </c>
      <c r="D9" t="s">
        <v>45</v>
      </c>
      <c r="E9" t="s">
        <v>46</v>
      </c>
      <c r="F9" t="s">
        <v>47</v>
      </c>
      <c r="G9" s="23" t="s">
        <v>48</v>
      </c>
      <c r="H9" t="s">
        <v>49</v>
      </c>
      <c r="I9" t="str">
        <f>INDEX(Level[Level],MATCH(PIs[[#This Row],[L]],Level[GUID],0),1)</f>
        <v>Requisito Minore</v>
      </c>
      <c r="L9" s="23" t="s">
        <v>50</v>
      </c>
      <c r="N9" t="s">
        <v>51</v>
      </c>
      <c r="O9" t="str">
        <f>INDEX(allsections[[S]:[Order]],MATCH(PIs[[#This Row],[SGUID]],allsections[SGUID],0),1)</f>
        <v>ASPETTI GENERALI</v>
      </c>
      <c r="P9" t="str">
        <f>INDEX(allsections[[S]:[Order]],MATCH(PIs[[#This Row],[SGUID]],allsections[SGUID],0),2)</f>
        <v>-</v>
      </c>
      <c r="Q9">
        <f>INDEX(allsections[[S]:[Order]],MATCH(PIs[[#This Row],[SGUID]],allsections[SGUID],0),3)</f>
        <v>1</v>
      </c>
      <c r="R9" t="s">
        <v>52</v>
      </c>
      <c r="S9" t="str">
        <f>INDEX(allsections[[S]:[Order]],MATCH(PIs[[#This Row],[SSGUID]],allsections[SGUID],0),1)</f>
        <v>-</v>
      </c>
      <c r="T9" t="str">
        <f>INDEX(allsections[[S]:[Order]],MATCH(PIs[[#This Row],[SSGUID]],allsections[SGUID],0),2)</f>
        <v>-</v>
      </c>
      <c r="V9" t="b">
        <v>0</v>
      </c>
    </row>
    <row r="10" spans="1:24" ht="409.6" hidden="1" x14ac:dyDescent="0.3">
      <c r="A10" t="s">
        <v>79</v>
      </c>
      <c r="C10" s="39" t="s">
        <v>80</v>
      </c>
      <c r="D10" t="s">
        <v>81</v>
      </c>
      <c r="E10" t="s">
        <v>82</v>
      </c>
      <c r="F10" t="s">
        <v>83</v>
      </c>
      <c r="G10" s="23" t="s">
        <v>84</v>
      </c>
      <c r="H10" t="s">
        <v>49</v>
      </c>
      <c r="I10" t="str">
        <f>INDEX(Level[Level],MATCH(PIs[[#This Row],[L]],Level[GUID],0),1)</f>
        <v>Requisito Minore</v>
      </c>
      <c r="L10" s="23" t="s">
        <v>85</v>
      </c>
      <c r="N10" t="s">
        <v>86</v>
      </c>
      <c r="O10" t="str">
        <f>INDEX(allsections[[S]:[Order]],MATCH(PIs[[#This Row],[SGUID]],allsections[SGUID],0),1)</f>
        <v>ETÀ LAVORATIVA, MANODOPERA INFANTILE E LAVORO MINORILE</v>
      </c>
      <c r="P10" t="str">
        <f>INDEX(allsections[[S]:[Order]],MATCH(PIs[[#This Row],[SGUID]],allsections[SGUID],0),2)</f>
        <v>-</v>
      </c>
      <c r="Q10">
        <f>INDEX(allsections[[S]:[Order]],MATCH(PIs[[#This Row],[SGUID]],allsections[SGUID],0),3)</f>
        <v>10</v>
      </c>
      <c r="R10" t="s">
        <v>52</v>
      </c>
      <c r="S10" t="str">
        <f>INDEX(allsections[[S]:[Order]],MATCH(PIs[[#This Row],[SSGUID]],allsections[SGUID],0),1)</f>
        <v>-</v>
      </c>
      <c r="T10" t="str">
        <f>INDEX(allsections[[S]:[Order]],MATCH(PIs[[#This Row],[SSGUID]],allsections[SGUID],0),2)</f>
        <v>-</v>
      </c>
      <c r="V10" t="b">
        <v>0</v>
      </c>
    </row>
    <row r="11" spans="1:24" ht="409.6" hidden="1" x14ac:dyDescent="0.3">
      <c r="A11" t="s">
        <v>87</v>
      </c>
      <c r="C11" s="39" t="s">
        <v>80</v>
      </c>
      <c r="D11" t="s">
        <v>81</v>
      </c>
      <c r="E11" t="s">
        <v>82</v>
      </c>
      <c r="F11" t="s">
        <v>83</v>
      </c>
      <c r="G11" s="23" t="s">
        <v>84</v>
      </c>
      <c r="H11" t="s">
        <v>49</v>
      </c>
      <c r="I11" t="str">
        <f>INDEX(Level[Level],MATCH(PIs[[#This Row],[L]],Level[GUID],0),1)</f>
        <v>Requisito Minore</v>
      </c>
      <c r="L11" s="23" t="s">
        <v>88</v>
      </c>
      <c r="N11" t="s">
        <v>86</v>
      </c>
      <c r="O11" t="str">
        <f>INDEX(allsections[[S]:[Order]],MATCH(PIs[[#This Row],[SGUID]],allsections[SGUID],0),1)</f>
        <v>ETÀ LAVORATIVA, MANODOPERA INFANTILE E LAVORO MINORILE</v>
      </c>
      <c r="P11" t="str">
        <f>INDEX(allsections[[S]:[Order]],MATCH(PIs[[#This Row],[SGUID]],allsections[SGUID],0),2)</f>
        <v>-</v>
      </c>
      <c r="Q11">
        <f>INDEX(allsections[[S]:[Order]],MATCH(PIs[[#This Row],[SGUID]],allsections[SGUID],0),3)</f>
        <v>10</v>
      </c>
      <c r="R11" t="s">
        <v>52</v>
      </c>
      <c r="S11" t="str">
        <f>INDEX(allsections[[S]:[Order]],MATCH(PIs[[#This Row],[SSGUID]],allsections[SGUID],0),1)</f>
        <v>-</v>
      </c>
      <c r="T11" t="str">
        <f>INDEX(allsections[[S]:[Order]],MATCH(PIs[[#This Row],[SSGUID]],allsections[SGUID],0),2)</f>
        <v>-</v>
      </c>
      <c r="V11" t="b">
        <v>0</v>
      </c>
    </row>
    <row r="12" spans="1:24" ht="409.6" hidden="1" x14ac:dyDescent="0.3">
      <c r="A12" t="s">
        <v>89</v>
      </c>
      <c r="C12" s="39" t="s">
        <v>90</v>
      </c>
      <c r="D12" t="s">
        <v>91</v>
      </c>
      <c r="E12" t="s">
        <v>92</v>
      </c>
      <c r="F12" t="s">
        <v>93</v>
      </c>
      <c r="G12" s="23" t="s">
        <v>94</v>
      </c>
      <c r="H12" t="s">
        <v>67</v>
      </c>
      <c r="I12" t="str">
        <f>INDEX(Level[Level],MATCH(PIs[[#This Row],[L]],Level[GUID],0),1)</f>
        <v>Requisito Maggiore</v>
      </c>
      <c r="L12" s="23" t="s">
        <v>95</v>
      </c>
      <c r="N12" t="s">
        <v>86</v>
      </c>
      <c r="O12" t="str">
        <f>INDEX(allsections[[S]:[Order]],MATCH(PIs[[#This Row],[SGUID]],allsections[SGUID],0),1)</f>
        <v>ETÀ LAVORATIVA, MANODOPERA INFANTILE E LAVORO MINORILE</v>
      </c>
      <c r="P12" t="str">
        <f>INDEX(allsections[[S]:[Order]],MATCH(PIs[[#This Row],[SGUID]],allsections[SGUID],0),2)</f>
        <v>-</v>
      </c>
      <c r="Q12">
        <f>INDEX(allsections[[S]:[Order]],MATCH(PIs[[#This Row],[SGUID]],allsections[SGUID],0),3)</f>
        <v>10</v>
      </c>
      <c r="R12" t="s">
        <v>52</v>
      </c>
      <c r="S12" t="str">
        <f>INDEX(allsections[[S]:[Order]],MATCH(PIs[[#This Row],[SSGUID]],allsections[SGUID],0),1)</f>
        <v>-</v>
      </c>
      <c r="T12" t="str">
        <f>INDEX(allsections[[S]:[Order]],MATCH(PIs[[#This Row],[SSGUID]],allsections[SGUID],0),2)</f>
        <v>-</v>
      </c>
      <c r="V12" t="b">
        <v>0</v>
      </c>
    </row>
    <row r="13" spans="1:24" ht="409.6" hidden="1" x14ac:dyDescent="0.3">
      <c r="A13" t="s">
        <v>96</v>
      </c>
      <c r="C13" s="39" t="s">
        <v>90</v>
      </c>
      <c r="D13" t="s">
        <v>91</v>
      </c>
      <c r="E13" t="s">
        <v>92</v>
      </c>
      <c r="F13" t="s">
        <v>93</v>
      </c>
      <c r="G13" s="23" t="s">
        <v>94</v>
      </c>
      <c r="H13" t="s">
        <v>67</v>
      </c>
      <c r="I13" t="str">
        <f>INDEX(Level[Level],MATCH(PIs[[#This Row],[L]],Level[GUID],0),1)</f>
        <v>Requisito Maggiore</v>
      </c>
      <c r="L13" s="23" t="s">
        <v>97</v>
      </c>
      <c r="N13" t="s">
        <v>86</v>
      </c>
      <c r="O13" t="str">
        <f>INDEX(allsections[[S]:[Order]],MATCH(PIs[[#This Row],[SGUID]],allsections[SGUID],0),1)</f>
        <v>ETÀ LAVORATIVA, MANODOPERA INFANTILE E LAVORO MINORILE</v>
      </c>
      <c r="P13" t="str">
        <f>INDEX(allsections[[S]:[Order]],MATCH(PIs[[#This Row],[SGUID]],allsections[SGUID],0),2)</f>
        <v>-</v>
      </c>
      <c r="Q13">
        <f>INDEX(allsections[[S]:[Order]],MATCH(PIs[[#This Row],[SGUID]],allsections[SGUID],0),3)</f>
        <v>10</v>
      </c>
      <c r="R13" t="s">
        <v>52</v>
      </c>
      <c r="S13" t="str">
        <f>INDEX(allsections[[S]:[Order]],MATCH(PIs[[#This Row],[SSGUID]],allsections[SGUID],0),1)</f>
        <v>-</v>
      </c>
      <c r="T13" t="str">
        <f>INDEX(allsections[[S]:[Order]],MATCH(PIs[[#This Row],[SSGUID]],allsections[SGUID],0),2)</f>
        <v>-</v>
      </c>
      <c r="V13" t="b">
        <v>0</v>
      </c>
    </row>
    <row r="14" spans="1:24" ht="409.6" x14ac:dyDescent="0.3">
      <c r="A14" t="s">
        <v>98</v>
      </c>
      <c r="C14" s="39" t="s">
        <v>99</v>
      </c>
      <c r="D14" t="s">
        <v>100</v>
      </c>
      <c r="E14" t="s">
        <v>2020</v>
      </c>
      <c r="F14" t="s">
        <v>101</v>
      </c>
      <c r="G14" s="23" t="s">
        <v>102</v>
      </c>
      <c r="H14" t="s">
        <v>67</v>
      </c>
      <c r="I14" t="str">
        <f>INDEX(Level[Level],MATCH(PIs[[#This Row],[L]],Level[GUID],0),1)</f>
        <v>Requisito Maggiore</v>
      </c>
      <c r="L14" s="23" t="s">
        <v>103</v>
      </c>
      <c r="N14" t="s">
        <v>86</v>
      </c>
      <c r="O14" t="str">
        <f>INDEX(allsections[[S]:[Order]],MATCH(PIs[[#This Row],[SGUID]],allsections[SGUID],0),1)</f>
        <v>ETÀ LAVORATIVA, MANODOPERA INFANTILE E LAVORO MINORILE</v>
      </c>
      <c r="P14" t="str">
        <f>INDEX(allsections[[S]:[Order]],MATCH(PIs[[#This Row],[SGUID]],allsections[SGUID],0),2)</f>
        <v>-</v>
      </c>
      <c r="Q14">
        <f>INDEX(allsections[[S]:[Order]],MATCH(PIs[[#This Row],[SGUID]],allsections[SGUID],0),3)</f>
        <v>10</v>
      </c>
      <c r="R14" t="s">
        <v>52</v>
      </c>
      <c r="S14" t="str">
        <f>INDEX(allsections[[S]:[Order]],MATCH(PIs[[#This Row],[SSGUID]],allsections[SGUID],0),1)</f>
        <v>-</v>
      </c>
      <c r="T14" t="str">
        <f>INDEX(allsections[[S]:[Order]],MATCH(PIs[[#This Row],[SSGUID]],allsections[SGUID],0),2)</f>
        <v>-</v>
      </c>
      <c r="V14" t="b">
        <v>0</v>
      </c>
    </row>
    <row r="15" spans="1:24" ht="409.6" x14ac:dyDescent="0.3">
      <c r="A15" t="s">
        <v>104</v>
      </c>
      <c r="C15" s="39" t="s">
        <v>99</v>
      </c>
      <c r="D15" t="s">
        <v>100</v>
      </c>
      <c r="E15" t="s">
        <v>2020</v>
      </c>
      <c r="F15" t="s">
        <v>101</v>
      </c>
      <c r="G15" s="23" t="s">
        <v>102</v>
      </c>
      <c r="H15" t="s">
        <v>67</v>
      </c>
      <c r="I15" t="str">
        <f>INDEX(Level[Level],MATCH(PIs[[#This Row],[L]],Level[GUID],0),1)</f>
        <v>Requisito Maggiore</v>
      </c>
      <c r="L15" s="23" t="s">
        <v>103</v>
      </c>
      <c r="N15" t="s">
        <v>86</v>
      </c>
      <c r="O15" t="str">
        <f>INDEX(allsections[[S]:[Order]],MATCH(PIs[[#This Row],[SGUID]],allsections[SGUID],0),1)</f>
        <v>ETÀ LAVORATIVA, MANODOPERA INFANTILE E LAVORO MINORILE</v>
      </c>
      <c r="P15" t="str">
        <f>INDEX(allsections[[S]:[Order]],MATCH(PIs[[#This Row],[SGUID]],allsections[SGUID],0),2)</f>
        <v>-</v>
      </c>
      <c r="Q15">
        <f>INDEX(allsections[[S]:[Order]],MATCH(PIs[[#This Row],[SGUID]],allsections[SGUID],0),3)</f>
        <v>10</v>
      </c>
      <c r="R15" t="s">
        <v>52</v>
      </c>
      <c r="S15" t="str">
        <f>INDEX(allsections[[S]:[Order]],MATCH(PIs[[#This Row],[SSGUID]],allsections[SGUID],0),1)</f>
        <v>-</v>
      </c>
      <c r="T15" t="str">
        <f>INDEX(allsections[[S]:[Order]],MATCH(PIs[[#This Row],[SSGUID]],allsections[SGUID],0),2)</f>
        <v>-</v>
      </c>
      <c r="V15" t="b">
        <v>0</v>
      </c>
    </row>
    <row r="16" spans="1:24" ht="409.6" hidden="1" x14ac:dyDescent="0.3">
      <c r="A16" t="s">
        <v>105</v>
      </c>
      <c r="C16" s="39" t="s">
        <v>106</v>
      </c>
      <c r="D16" t="s">
        <v>107</v>
      </c>
      <c r="E16" s="23" t="s">
        <v>108</v>
      </c>
      <c r="F16" t="s">
        <v>109</v>
      </c>
      <c r="G16" s="23" t="s">
        <v>110</v>
      </c>
      <c r="H16" t="s">
        <v>67</v>
      </c>
      <c r="I16" t="str">
        <f>INDEX(Level[Level],MATCH(PIs[[#This Row],[L]],Level[GUID],0),1)</f>
        <v>Requisito Maggiore</v>
      </c>
      <c r="L16" s="23" t="s">
        <v>111</v>
      </c>
      <c r="N16" t="s">
        <v>86</v>
      </c>
      <c r="O16" t="str">
        <f>INDEX(allsections[[S]:[Order]],MATCH(PIs[[#This Row],[SGUID]],allsections[SGUID],0),1)</f>
        <v>ETÀ LAVORATIVA, MANODOPERA INFANTILE E LAVORO MINORILE</v>
      </c>
      <c r="P16" t="str">
        <f>INDEX(allsections[[S]:[Order]],MATCH(PIs[[#This Row],[SGUID]],allsections[SGUID],0),2)</f>
        <v>-</v>
      </c>
      <c r="Q16">
        <f>INDEX(allsections[[S]:[Order]],MATCH(PIs[[#This Row],[SGUID]],allsections[SGUID],0),3)</f>
        <v>10</v>
      </c>
      <c r="R16" t="s">
        <v>52</v>
      </c>
      <c r="S16" t="str">
        <f>INDEX(allsections[[S]:[Order]],MATCH(PIs[[#This Row],[SSGUID]],allsections[SGUID],0),1)</f>
        <v>-</v>
      </c>
      <c r="T16" t="str">
        <f>INDEX(allsections[[S]:[Order]],MATCH(PIs[[#This Row],[SSGUID]],allsections[SGUID],0),2)</f>
        <v>-</v>
      </c>
      <c r="V16" t="b">
        <v>0</v>
      </c>
    </row>
    <row r="17" spans="1:22" ht="409.6" hidden="1" x14ac:dyDescent="0.3">
      <c r="A17" t="s">
        <v>112</v>
      </c>
      <c r="C17" s="39" t="s">
        <v>106</v>
      </c>
      <c r="D17" t="s">
        <v>107</v>
      </c>
      <c r="E17" s="23" t="s">
        <v>108</v>
      </c>
      <c r="F17" t="s">
        <v>109</v>
      </c>
      <c r="G17" s="23" t="s">
        <v>110</v>
      </c>
      <c r="H17" t="s">
        <v>67</v>
      </c>
      <c r="I17" t="str">
        <f>INDEX(Level[Level],MATCH(PIs[[#This Row],[L]],Level[GUID],0),1)</f>
        <v>Requisito Maggiore</v>
      </c>
      <c r="L17" s="23" t="s">
        <v>113</v>
      </c>
      <c r="N17" t="s">
        <v>86</v>
      </c>
      <c r="O17" t="str">
        <f>INDEX(allsections[[S]:[Order]],MATCH(PIs[[#This Row],[SGUID]],allsections[SGUID],0),1)</f>
        <v>ETÀ LAVORATIVA, MANODOPERA INFANTILE E LAVORO MINORILE</v>
      </c>
      <c r="P17" t="str">
        <f>INDEX(allsections[[S]:[Order]],MATCH(PIs[[#This Row],[SGUID]],allsections[SGUID],0),2)</f>
        <v>-</v>
      </c>
      <c r="Q17">
        <f>INDEX(allsections[[S]:[Order]],MATCH(PIs[[#This Row],[SGUID]],allsections[SGUID],0),3)</f>
        <v>10</v>
      </c>
      <c r="R17" t="s">
        <v>52</v>
      </c>
      <c r="S17" t="str">
        <f>INDEX(allsections[[S]:[Order]],MATCH(PIs[[#This Row],[SSGUID]],allsections[SGUID],0),1)</f>
        <v>-</v>
      </c>
      <c r="T17" t="str">
        <f>INDEX(allsections[[S]:[Order]],MATCH(PIs[[#This Row],[SSGUID]],allsections[SGUID],0),2)</f>
        <v>-</v>
      </c>
      <c r="V17" t="b">
        <v>0</v>
      </c>
    </row>
    <row r="18" spans="1:22" ht="409.6" hidden="1" x14ac:dyDescent="0.3">
      <c r="A18" t="s">
        <v>114</v>
      </c>
      <c r="C18" s="39" t="s">
        <v>115</v>
      </c>
      <c r="D18" t="s">
        <v>116</v>
      </c>
      <c r="E18" t="s">
        <v>117</v>
      </c>
      <c r="F18" t="s">
        <v>118</v>
      </c>
      <c r="G18" s="23" t="s">
        <v>119</v>
      </c>
      <c r="H18" t="s">
        <v>67</v>
      </c>
      <c r="I18" t="str">
        <f>INDEX(Level[Level],MATCH(PIs[[#This Row],[L]],Level[GUID],0),1)</f>
        <v>Requisito Maggiore</v>
      </c>
      <c r="L18" s="23" t="s">
        <v>120</v>
      </c>
      <c r="N18" t="s">
        <v>121</v>
      </c>
      <c r="O18" t="str">
        <f>INDEX(allsections[[S]:[Order]],MATCH(PIs[[#This Row],[SGUID]],allsections[SGUID],0),1)</f>
        <v>SALARI</v>
      </c>
      <c r="P18" t="str">
        <f>INDEX(allsections[[S]:[Order]],MATCH(PIs[[#This Row],[SGUID]],allsections[SGUID],0),2)</f>
        <v>-</v>
      </c>
      <c r="Q18">
        <f>INDEX(allsections[[S]:[Order]],MATCH(PIs[[#This Row],[SGUID]],allsections[SGUID],0),3)</f>
        <v>9</v>
      </c>
      <c r="R18" t="s">
        <v>52</v>
      </c>
      <c r="S18" t="str">
        <f>INDEX(allsections[[S]:[Order]],MATCH(PIs[[#This Row],[SSGUID]],allsections[SGUID],0),1)</f>
        <v>-</v>
      </c>
      <c r="T18" t="str">
        <f>INDEX(allsections[[S]:[Order]],MATCH(PIs[[#This Row],[SSGUID]],allsections[SGUID],0),2)</f>
        <v>-</v>
      </c>
      <c r="V18" t="b">
        <v>0</v>
      </c>
    </row>
    <row r="19" spans="1:22" ht="409.6" hidden="1" x14ac:dyDescent="0.3">
      <c r="A19" t="s">
        <v>122</v>
      </c>
      <c r="C19" s="39" t="s">
        <v>115</v>
      </c>
      <c r="D19" t="s">
        <v>116</v>
      </c>
      <c r="E19" t="s">
        <v>117</v>
      </c>
      <c r="F19" t="s">
        <v>118</v>
      </c>
      <c r="G19" s="23" t="s">
        <v>119</v>
      </c>
      <c r="H19" t="s">
        <v>67</v>
      </c>
      <c r="I19" t="str">
        <f>INDEX(Level[Level],MATCH(PIs[[#This Row],[L]],Level[GUID],0),1)</f>
        <v>Requisito Maggiore</v>
      </c>
      <c r="L19" s="23" t="s">
        <v>123</v>
      </c>
      <c r="N19" t="s">
        <v>121</v>
      </c>
      <c r="O19" t="str">
        <f>INDEX(allsections[[S]:[Order]],MATCH(PIs[[#This Row],[SGUID]],allsections[SGUID],0),1)</f>
        <v>SALARI</v>
      </c>
      <c r="P19" t="str">
        <f>INDEX(allsections[[S]:[Order]],MATCH(PIs[[#This Row],[SGUID]],allsections[SGUID],0),2)</f>
        <v>-</v>
      </c>
      <c r="Q19">
        <f>INDEX(allsections[[S]:[Order]],MATCH(PIs[[#This Row],[SGUID]],allsections[SGUID],0),3)</f>
        <v>9</v>
      </c>
      <c r="R19" t="s">
        <v>52</v>
      </c>
      <c r="S19" t="str">
        <f>INDEX(allsections[[S]:[Order]],MATCH(PIs[[#This Row],[SSGUID]],allsections[SGUID],0),1)</f>
        <v>-</v>
      </c>
      <c r="T19" t="str">
        <f>INDEX(allsections[[S]:[Order]],MATCH(PIs[[#This Row],[SSGUID]],allsections[SGUID],0),2)</f>
        <v>-</v>
      </c>
      <c r="V19" t="b">
        <v>0</v>
      </c>
    </row>
    <row r="20" spans="1:22" ht="409.6" hidden="1" x14ac:dyDescent="0.3">
      <c r="A20" t="s">
        <v>124</v>
      </c>
      <c r="C20" s="39" t="s">
        <v>125</v>
      </c>
      <c r="D20" t="s">
        <v>126</v>
      </c>
      <c r="E20" t="s">
        <v>127</v>
      </c>
      <c r="F20" t="s">
        <v>128</v>
      </c>
      <c r="G20" s="23" t="s">
        <v>129</v>
      </c>
      <c r="H20" t="s">
        <v>67</v>
      </c>
      <c r="I20" t="str">
        <f>INDEX(Level[Level],MATCH(PIs[[#This Row],[L]],Level[GUID],0),1)</f>
        <v>Requisito Maggiore</v>
      </c>
      <c r="L20" s="23" t="s">
        <v>130</v>
      </c>
      <c r="N20" t="s">
        <v>121</v>
      </c>
      <c r="O20" t="str">
        <f>INDEX(allsections[[S]:[Order]],MATCH(PIs[[#This Row],[SGUID]],allsections[SGUID],0),1)</f>
        <v>SALARI</v>
      </c>
      <c r="P20" t="str">
        <f>INDEX(allsections[[S]:[Order]],MATCH(PIs[[#This Row],[SGUID]],allsections[SGUID],0),2)</f>
        <v>-</v>
      </c>
      <c r="Q20">
        <f>INDEX(allsections[[S]:[Order]],MATCH(PIs[[#This Row],[SGUID]],allsections[SGUID],0),3)</f>
        <v>9</v>
      </c>
      <c r="R20" t="s">
        <v>52</v>
      </c>
      <c r="S20" t="str">
        <f>INDEX(allsections[[S]:[Order]],MATCH(PIs[[#This Row],[SSGUID]],allsections[SGUID],0),1)</f>
        <v>-</v>
      </c>
      <c r="T20" t="str">
        <f>INDEX(allsections[[S]:[Order]],MATCH(PIs[[#This Row],[SSGUID]],allsections[SGUID],0),2)</f>
        <v>-</v>
      </c>
      <c r="V20" t="b">
        <v>0</v>
      </c>
    </row>
    <row r="21" spans="1:22" ht="409.6" hidden="1" x14ac:dyDescent="0.3">
      <c r="A21" t="s">
        <v>131</v>
      </c>
      <c r="C21" s="39" t="s">
        <v>125</v>
      </c>
      <c r="D21" t="s">
        <v>126</v>
      </c>
      <c r="E21" t="s">
        <v>127</v>
      </c>
      <c r="F21" t="s">
        <v>128</v>
      </c>
      <c r="G21" s="23" t="s">
        <v>129</v>
      </c>
      <c r="H21" t="s">
        <v>67</v>
      </c>
      <c r="I21" t="str">
        <f>INDEX(Level[Level],MATCH(PIs[[#This Row],[L]],Level[GUID],0),1)</f>
        <v>Requisito Maggiore</v>
      </c>
      <c r="L21" s="23" t="s">
        <v>132</v>
      </c>
      <c r="N21" t="s">
        <v>121</v>
      </c>
      <c r="O21" t="str">
        <f>INDEX(allsections[[S]:[Order]],MATCH(PIs[[#This Row],[SGUID]],allsections[SGUID],0),1)</f>
        <v>SALARI</v>
      </c>
      <c r="P21" t="str">
        <f>INDEX(allsections[[S]:[Order]],MATCH(PIs[[#This Row],[SGUID]],allsections[SGUID],0),2)</f>
        <v>-</v>
      </c>
      <c r="Q21">
        <f>INDEX(allsections[[S]:[Order]],MATCH(PIs[[#This Row],[SGUID]],allsections[SGUID],0),3)</f>
        <v>9</v>
      </c>
      <c r="R21" t="s">
        <v>52</v>
      </c>
      <c r="S21" t="str">
        <f>INDEX(allsections[[S]:[Order]],MATCH(PIs[[#This Row],[SSGUID]],allsections[SGUID],0),1)</f>
        <v>-</v>
      </c>
      <c r="T21" t="str">
        <f>INDEX(allsections[[S]:[Order]],MATCH(PIs[[#This Row],[SSGUID]],allsections[SGUID],0),2)</f>
        <v>-</v>
      </c>
      <c r="V21" t="b">
        <v>0</v>
      </c>
    </row>
    <row r="22" spans="1:22" ht="345.6" hidden="1" x14ac:dyDescent="0.3">
      <c r="A22" t="s">
        <v>133</v>
      </c>
      <c r="C22" s="39" t="s">
        <v>134</v>
      </c>
      <c r="D22" t="s">
        <v>135</v>
      </c>
      <c r="E22" t="s">
        <v>136</v>
      </c>
      <c r="F22" t="s">
        <v>137</v>
      </c>
      <c r="G22" s="23" t="s">
        <v>138</v>
      </c>
      <c r="H22" t="s">
        <v>67</v>
      </c>
      <c r="I22" t="str">
        <f>INDEX(Level[Level],MATCH(PIs[[#This Row],[L]],Level[GUID],0),1)</f>
        <v>Requisito Maggiore</v>
      </c>
      <c r="L22" s="23" t="s">
        <v>139</v>
      </c>
      <c r="N22" t="s">
        <v>121</v>
      </c>
      <c r="O22" t="str">
        <f>INDEX(allsections[[S]:[Order]],MATCH(PIs[[#This Row],[SGUID]],allsections[SGUID],0),1)</f>
        <v>SALARI</v>
      </c>
      <c r="P22" t="str">
        <f>INDEX(allsections[[S]:[Order]],MATCH(PIs[[#This Row],[SGUID]],allsections[SGUID],0),2)</f>
        <v>-</v>
      </c>
      <c r="Q22">
        <f>INDEX(allsections[[S]:[Order]],MATCH(PIs[[#This Row],[SGUID]],allsections[SGUID],0),3)</f>
        <v>9</v>
      </c>
      <c r="R22" t="s">
        <v>52</v>
      </c>
      <c r="S22" t="str">
        <f>INDEX(allsections[[S]:[Order]],MATCH(PIs[[#This Row],[SSGUID]],allsections[SGUID],0),1)</f>
        <v>-</v>
      </c>
      <c r="T22" t="str">
        <f>INDEX(allsections[[S]:[Order]],MATCH(PIs[[#This Row],[SSGUID]],allsections[SGUID],0),2)</f>
        <v>-</v>
      </c>
      <c r="V22" t="b">
        <v>0</v>
      </c>
    </row>
    <row r="23" spans="1:22" ht="345.6" hidden="1" x14ac:dyDescent="0.3">
      <c r="A23" t="s">
        <v>140</v>
      </c>
      <c r="C23" s="39" t="s">
        <v>134</v>
      </c>
      <c r="D23" t="s">
        <v>135</v>
      </c>
      <c r="E23" t="s">
        <v>136</v>
      </c>
      <c r="F23" t="s">
        <v>137</v>
      </c>
      <c r="G23" s="23" t="s">
        <v>138</v>
      </c>
      <c r="H23" t="s">
        <v>67</v>
      </c>
      <c r="I23" t="str">
        <f>INDEX(Level[Level],MATCH(PIs[[#This Row],[L]],Level[GUID],0),1)</f>
        <v>Requisito Maggiore</v>
      </c>
      <c r="L23" s="23" t="s">
        <v>139</v>
      </c>
      <c r="N23" t="s">
        <v>121</v>
      </c>
      <c r="O23" t="str">
        <f>INDEX(allsections[[S]:[Order]],MATCH(PIs[[#This Row],[SGUID]],allsections[SGUID],0),1)</f>
        <v>SALARI</v>
      </c>
      <c r="P23" t="str">
        <f>INDEX(allsections[[S]:[Order]],MATCH(PIs[[#This Row],[SGUID]],allsections[SGUID],0),2)</f>
        <v>-</v>
      </c>
      <c r="Q23">
        <f>INDEX(allsections[[S]:[Order]],MATCH(PIs[[#This Row],[SGUID]],allsections[SGUID],0),3)</f>
        <v>9</v>
      </c>
      <c r="R23" t="s">
        <v>52</v>
      </c>
      <c r="S23" t="str">
        <f>INDEX(allsections[[S]:[Order]],MATCH(PIs[[#This Row],[SSGUID]],allsections[SGUID],0),1)</f>
        <v>-</v>
      </c>
      <c r="T23" t="str">
        <f>INDEX(allsections[[S]:[Order]],MATCH(PIs[[#This Row],[SSGUID]],allsections[SGUID],0),2)</f>
        <v>-</v>
      </c>
      <c r="V23" t="b">
        <v>0</v>
      </c>
    </row>
    <row r="24" spans="1:22" ht="409.6" hidden="1" x14ac:dyDescent="0.3">
      <c r="A24" t="s">
        <v>141</v>
      </c>
      <c r="C24" s="39" t="s">
        <v>142</v>
      </c>
      <c r="D24" t="s">
        <v>143</v>
      </c>
      <c r="E24" t="s">
        <v>144</v>
      </c>
      <c r="F24" t="s">
        <v>145</v>
      </c>
      <c r="G24" s="23" t="s">
        <v>2019</v>
      </c>
      <c r="H24" t="s">
        <v>49</v>
      </c>
      <c r="I24" t="str">
        <f>INDEX(Level[Level],MATCH(PIs[[#This Row],[L]],Level[GUID],0),1)</f>
        <v>Requisito Minore</v>
      </c>
      <c r="L24" s="23" t="s">
        <v>146</v>
      </c>
      <c r="N24" t="s">
        <v>121</v>
      </c>
      <c r="O24" t="str">
        <f>INDEX(allsections[[S]:[Order]],MATCH(PIs[[#This Row],[SGUID]],allsections[SGUID],0),1)</f>
        <v>SALARI</v>
      </c>
      <c r="P24" t="str">
        <f>INDEX(allsections[[S]:[Order]],MATCH(PIs[[#This Row],[SGUID]],allsections[SGUID],0),2)</f>
        <v>-</v>
      </c>
      <c r="Q24">
        <f>INDEX(allsections[[S]:[Order]],MATCH(PIs[[#This Row],[SGUID]],allsections[SGUID],0),3)</f>
        <v>9</v>
      </c>
      <c r="R24" t="s">
        <v>52</v>
      </c>
      <c r="S24" t="str">
        <f>INDEX(allsections[[S]:[Order]],MATCH(PIs[[#This Row],[SSGUID]],allsections[SGUID],0),1)</f>
        <v>-</v>
      </c>
      <c r="T24" t="str">
        <f>INDEX(allsections[[S]:[Order]],MATCH(PIs[[#This Row],[SSGUID]],allsections[SGUID],0),2)</f>
        <v>-</v>
      </c>
      <c r="V24" t="b">
        <v>0</v>
      </c>
    </row>
    <row r="25" spans="1:22" ht="409.6" hidden="1" x14ac:dyDescent="0.3">
      <c r="A25" t="s">
        <v>147</v>
      </c>
      <c r="C25" s="39" t="s">
        <v>142</v>
      </c>
      <c r="D25" t="s">
        <v>143</v>
      </c>
      <c r="E25" t="s">
        <v>144</v>
      </c>
      <c r="F25" t="s">
        <v>145</v>
      </c>
      <c r="G25" s="23" t="s">
        <v>2019</v>
      </c>
      <c r="H25" t="s">
        <v>49</v>
      </c>
      <c r="I25" t="str">
        <f>INDEX(Level[Level],MATCH(PIs[[#This Row],[L]],Level[GUID],0),1)</f>
        <v>Requisito Minore</v>
      </c>
      <c r="L25" s="23" t="s">
        <v>148</v>
      </c>
      <c r="N25" t="s">
        <v>121</v>
      </c>
      <c r="O25" t="str">
        <f>INDEX(allsections[[S]:[Order]],MATCH(PIs[[#This Row],[SGUID]],allsections[SGUID],0),1)</f>
        <v>SALARI</v>
      </c>
      <c r="P25" t="str">
        <f>INDEX(allsections[[S]:[Order]],MATCH(PIs[[#This Row],[SGUID]],allsections[SGUID],0),2)</f>
        <v>-</v>
      </c>
      <c r="Q25">
        <f>INDEX(allsections[[S]:[Order]],MATCH(PIs[[#This Row],[SGUID]],allsections[SGUID],0),3)</f>
        <v>9</v>
      </c>
      <c r="R25" t="s">
        <v>52</v>
      </c>
      <c r="S25" t="str">
        <f>INDEX(allsections[[S]:[Order]],MATCH(PIs[[#This Row],[SSGUID]],allsections[SGUID],0),1)</f>
        <v>-</v>
      </c>
      <c r="T25" t="str">
        <f>INDEX(allsections[[S]:[Order]],MATCH(PIs[[#This Row],[SSGUID]],allsections[SGUID],0),2)</f>
        <v>-</v>
      </c>
      <c r="V25" t="b">
        <v>0</v>
      </c>
    </row>
    <row r="26" spans="1:22" ht="345.6" hidden="1" x14ac:dyDescent="0.3">
      <c r="A26" t="s">
        <v>149</v>
      </c>
      <c r="C26" s="39" t="s">
        <v>150</v>
      </c>
      <c r="D26" t="s">
        <v>151</v>
      </c>
      <c r="E26" t="s">
        <v>152</v>
      </c>
      <c r="F26" t="s">
        <v>153</v>
      </c>
      <c r="G26" s="23" t="s">
        <v>154</v>
      </c>
      <c r="H26" t="s">
        <v>49</v>
      </c>
      <c r="I26" t="str">
        <f>INDEX(Level[Level],MATCH(PIs[[#This Row],[L]],Level[GUID],0),1)</f>
        <v>Requisito Minore</v>
      </c>
      <c r="L26" s="23" t="s">
        <v>155</v>
      </c>
      <c r="N26" t="s">
        <v>156</v>
      </c>
      <c r="O26" t="str">
        <f>INDEX(allsections[[S]:[Order]],MATCH(PIs[[#This Row],[SGUID]],allsections[SGUID],0),1)</f>
        <v>PAGAMENTI</v>
      </c>
      <c r="P26" t="str">
        <f>INDEX(allsections[[S]:[Order]],MATCH(PIs[[#This Row],[SGUID]],allsections[SGUID],0),2)</f>
        <v>-</v>
      </c>
      <c r="Q26">
        <f>INDEX(allsections[[S]:[Order]],MATCH(PIs[[#This Row],[SGUID]],allsections[SGUID],0),3)</f>
        <v>8</v>
      </c>
      <c r="R26" t="s">
        <v>52</v>
      </c>
      <c r="S26" t="str">
        <f>INDEX(allsections[[S]:[Order]],MATCH(PIs[[#This Row],[SSGUID]],allsections[SGUID],0),1)</f>
        <v>-</v>
      </c>
      <c r="T26" t="str">
        <f>INDEX(allsections[[S]:[Order]],MATCH(PIs[[#This Row],[SSGUID]],allsections[SGUID],0),2)</f>
        <v>-</v>
      </c>
      <c r="V26" t="b">
        <v>0</v>
      </c>
    </row>
    <row r="27" spans="1:22" ht="345.6" hidden="1" x14ac:dyDescent="0.3">
      <c r="A27" t="s">
        <v>157</v>
      </c>
      <c r="C27" s="39" t="s">
        <v>150</v>
      </c>
      <c r="D27" t="s">
        <v>151</v>
      </c>
      <c r="E27" t="s">
        <v>152</v>
      </c>
      <c r="F27" t="s">
        <v>153</v>
      </c>
      <c r="G27" s="23" t="s">
        <v>154</v>
      </c>
      <c r="H27" t="s">
        <v>49</v>
      </c>
      <c r="I27" t="str">
        <f>INDEX(Level[Level],MATCH(PIs[[#This Row],[L]],Level[GUID],0),1)</f>
        <v>Requisito Minore</v>
      </c>
      <c r="L27" s="23" t="s">
        <v>155</v>
      </c>
      <c r="N27" t="s">
        <v>156</v>
      </c>
      <c r="O27" t="str">
        <f>INDEX(allsections[[S]:[Order]],MATCH(PIs[[#This Row],[SGUID]],allsections[SGUID],0),1)</f>
        <v>PAGAMENTI</v>
      </c>
      <c r="P27" t="str">
        <f>INDEX(allsections[[S]:[Order]],MATCH(PIs[[#This Row],[SGUID]],allsections[SGUID],0),2)</f>
        <v>-</v>
      </c>
      <c r="Q27">
        <f>INDEX(allsections[[S]:[Order]],MATCH(PIs[[#This Row],[SGUID]],allsections[SGUID],0),3)</f>
        <v>8</v>
      </c>
      <c r="R27" t="s">
        <v>52</v>
      </c>
      <c r="S27" t="str">
        <f>INDEX(allsections[[S]:[Order]],MATCH(PIs[[#This Row],[SSGUID]],allsections[SGUID],0),1)</f>
        <v>-</v>
      </c>
      <c r="T27" t="str">
        <f>INDEX(allsections[[S]:[Order]],MATCH(PIs[[#This Row],[SSGUID]],allsections[SGUID],0),2)</f>
        <v>-</v>
      </c>
      <c r="V27" t="b">
        <v>0</v>
      </c>
    </row>
    <row r="28" spans="1:22" ht="409.6" hidden="1" x14ac:dyDescent="0.3">
      <c r="A28" t="s">
        <v>158</v>
      </c>
      <c r="C28" s="39" t="s">
        <v>159</v>
      </c>
      <c r="D28" t="s">
        <v>160</v>
      </c>
      <c r="E28" t="s">
        <v>161</v>
      </c>
      <c r="F28" t="s">
        <v>162</v>
      </c>
      <c r="G28" s="23" t="s">
        <v>163</v>
      </c>
      <c r="H28" t="s">
        <v>49</v>
      </c>
      <c r="I28" t="str">
        <f>INDEX(Level[Level],MATCH(PIs[[#This Row],[L]],Level[GUID],0),1)</f>
        <v>Requisito Minore</v>
      </c>
      <c r="L28" s="23" t="s">
        <v>164</v>
      </c>
      <c r="N28" t="s">
        <v>156</v>
      </c>
      <c r="O28" t="str">
        <f>INDEX(allsections[[S]:[Order]],MATCH(PIs[[#This Row],[SGUID]],allsections[SGUID],0),1)</f>
        <v>PAGAMENTI</v>
      </c>
      <c r="P28" t="str">
        <f>INDEX(allsections[[S]:[Order]],MATCH(PIs[[#This Row],[SGUID]],allsections[SGUID],0),2)</f>
        <v>-</v>
      </c>
      <c r="Q28">
        <f>INDEX(allsections[[S]:[Order]],MATCH(PIs[[#This Row],[SGUID]],allsections[SGUID],0),3)</f>
        <v>8</v>
      </c>
      <c r="R28" t="s">
        <v>52</v>
      </c>
      <c r="S28" t="str">
        <f>INDEX(allsections[[S]:[Order]],MATCH(PIs[[#This Row],[SSGUID]],allsections[SGUID],0),1)</f>
        <v>-</v>
      </c>
      <c r="T28" t="str">
        <f>INDEX(allsections[[S]:[Order]],MATCH(PIs[[#This Row],[SSGUID]],allsections[SGUID],0),2)</f>
        <v>-</v>
      </c>
      <c r="V28" t="b">
        <v>0</v>
      </c>
    </row>
    <row r="29" spans="1:22" ht="409.6" hidden="1" x14ac:dyDescent="0.3">
      <c r="A29" t="s">
        <v>165</v>
      </c>
      <c r="C29" s="39" t="s">
        <v>159</v>
      </c>
      <c r="D29" t="s">
        <v>160</v>
      </c>
      <c r="E29" t="s">
        <v>161</v>
      </c>
      <c r="F29" t="s">
        <v>162</v>
      </c>
      <c r="G29" s="23" t="s">
        <v>163</v>
      </c>
      <c r="H29" t="s">
        <v>49</v>
      </c>
      <c r="I29" t="str">
        <f>INDEX(Level[Level],MATCH(PIs[[#This Row],[L]],Level[GUID],0),1)</f>
        <v>Requisito Minore</v>
      </c>
      <c r="L29" s="23" t="s">
        <v>166</v>
      </c>
      <c r="N29" t="s">
        <v>156</v>
      </c>
      <c r="O29" t="str">
        <f>INDEX(allsections[[S]:[Order]],MATCH(PIs[[#This Row],[SGUID]],allsections[SGUID],0),1)</f>
        <v>PAGAMENTI</v>
      </c>
      <c r="P29" t="str">
        <f>INDEX(allsections[[S]:[Order]],MATCH(PIs[[#This Row],[SGUID]],allsections[SGUID],0),2)</f>
        <v>-</v>
      </c>
      <c r="Q29">
        <f>INDEX(allsections[[S]:[Order]],MATCH(PIs[[#This Row],[SGUID]],allsections[SGUID],0),3)</f>
        <v>8</v>
      </c>
      <c r="R29" t="s">
        <v>52</v>
      </c>
      <c r="S29" t="str">
        <f>INDEX(allsections[[S]:[Order]],MATCH(PIs[[#This Row],[SSGUID]],allsections[SGUID],0),1)</f>
        <v>-</v>
      </c>
      <c r="T29" t="str">
        <f>INDEX(allsections[[S]:[Order]],MATCH(PIs[[#This Row],[SSGUID]],allsections[SGUID],0),2)</f>
        <v>-</v>
      </c>
      <c r="V29" t="b">
        <v>0</v>
      </c>
    </row>
    <row r="30" spans="1:22" ht="409.6" hidden="1" x14ac:dyDescent="0.3">
      <c r="A30" t="s">
        <v>167</v>
      </c>
      <c r="C30" s="39" t="s">
        <v>168</v>
      </c>
      <c r="D30" t="s">
        <v>169</v>
      </c>
      <c r="E30" t="s">
        <v>170</v>
      </c>
      <c r="F30" t="s">
        <v>171</v>
      </c>
      <c r="G30" s="23" t="s">
        <v>172</v>
      </c>
      <c r="H30" t="s">
        <v>67</v>
      </c>
      <c r="I30" t="str">
        <f>INDEX(Level[Level],MATCH(PIs[[#This Row],[L]],Level[GUID],0),1)</f>
        <v>Requisito Maggiore</v>
      </c>
      <c r="L30" s="23" t="s">
        <v>173</v>
      </c>
      <c r="N30" t="s">
        <v>156</v>
      </c>
      <c r="O30" t="str">
        <f>INDEX(allsections[[S]:[Order]],MATCH(PIs[[#This Row],[SGUID]],allsections[SGUID],0),1)</f>
        <v>PAGAMENTI</v>
      </c>
      <c r="P30" t="str">
        <f>INDEX(allsections[[S]:[Order]],MATCH(PIs[[#This Row],[SGUID]],allsections[SGUID],0),2)</f>
        <v>-</v>
      </c>
      <c r="Q30">
        <f>INDEX(allsections[[S]:[Order]],MATCH(PIs[[#This Row],[SGUID]],allsections[SGUID],0),3)</f>
        <v>8</v>
      </c>
      <c r="R30" t="s">
        <v>52</v>
      </c>
      <c r="S30" t="str">
        <f>INDEX(allsections[[S]:[Order]],MATCH(PIs[[#This Row],[SSGUID]],allsections[SGUID],0),1)</f>
        <v>-</v>
      </c>
      <c r="T30" t="str">
        <f>INDEX(allsections[[S]:[Order]],MATCH(PIs[[#This Row],[SSGUID]],allsections[SGUID],0),2)</f>
        <v>-</v>
      </c>
      <c r="V30" t="b">
        <v>0</v>
      </c>
    </row>
    <row r="31" spans="1:22" ht="409.6" hidden="1" x14ac:dyDescent="0.3">
      <c r="A31" t="s">
        <v>174</v>
      </c>
      <c r="C31" s="39" t="s">
        <v>168</v>
      </c>
      <c r="D31" t="s">
        <v>169</v>
      </c>
      <c r="E31" t="s">
        <v>170</v>
      </c>
      <c r="F31" t="s">
        <v>171</v>
      </c>
      <c r="G31" s="23" t="s">
        <v>172</v>
      </c>
      <c r="H31" t="s">
        <v>67</v>
      </c>
      <c r="I31" t="str">
        <f>INDEX(Level[Level],MATCH(PIs[[#This Row],[L]],Level[GUID],0),1)</f>
        <v>Requisito Maggiore</v>
      </c>
      <c r="L31" s="23" t="s">
        <v>173</v>
      </c>
      <c r="N31" t="s">
        <v>156</v>
      </c>
      <c r="O31" t="str">
        <f>INDEX(allsections[[S]:[Order]],MATCH(PIs[[#This Row],[SGUID]],allsections[SGUID],0),1)</f>
        <v>PAGAMENTI</v>
      </c>
      <c r="P31" t="str">
        <f>INDEX(allsections[[S]:[Order]],MATCH(PIs[[#This Row],[SGUID]],allsections[SGUID],0),2)</f>
        <v>-</v>
      </c>
      <c r="Q31">
        <f>INDEX(allsections[[S]:[Order]],MATCH(PIs[[#This Row],[SGUID]],allsections[SGUID],0),3)</f>
        <v>8</v>
      </c>
      <c r="R31" t="s">
        <v>52</v>
      </c>
      <c r="S31" t="str">
        <f>INDEX(allsections[[S]:[Order]],MATCH(PIs[[#This Row],[SSGUID]],allsections[SGUID],0),1)</f>
        <v>-</v>
      </c>
      <c r="T31" t="str">
        <f>INDEX(allsections[[S]:[Order]],MATCH(PIs[[#This Row],[SSGUID]],allsections[SGUID],0),2)</f>
        <v>-</v>
      </c>
      <c r="V31" t="b">
        <v>0</v>
      </c>
    </row>
    <row r="32" spans="1:22" ht="409.6" hidden="1" x14ac:dyDescent="0.3">
      <c r="A32" t="s">
        <v>175</v>
      </c>
      <c r="C32" s="39" t="s">
        <v>176</v>
      </c>
      <c r="D32" t="s">
        <v>177</v>
      </c>
      <c r="E32" t="s">
        <v>178</v>
      </c>
      <c r="F32" t="s">
        <v>179</v>
      </c>
      <c r="G32" s="23" t="s">
        <v>180</v>
      </c>
      <c r="H32" t="s">
        <v>49</v>
      </c>
      <c r="I32" t="str">
        <f>INDEX(Level[Level],MATCH(PIs[[#This Row],[L]],Level[GUID],0),1)</f>
        <v>Requisito Minore</v>
      </c>
      <c r="L32" s="23" t="s">
        <v>181</v>
      </c>
      <c r="N32" t="s">
        <v>182</v>
      </c>
      <c r="O32" t="str">
        <f>INDEX(allsections[[S]:[Order]],MATCH(PIs[[#This Row],[SGUID]],allsections[SGUID],0),1)</f>
        <v>DOCUMENTI DEI TERMINI DI IMPIEGO E INDICATORI DI LAVORO FORZATO</v>
      </c>
      <c r="P32" t="str">
        <f>INDEX(allsections[[S]:[Order]],MATCH(PIs[[#This Row],[SGUID]],allsections[SGUID],0),2)</f>
        <v>-</v>
      </c>
      <c r="Q32">
        <f>INDEX(allsections[[S]:[Order]],MATCH(PIs[[#This Row],[SGUID]],allsections[SGUID],0),3)</f>
        <v>7</v>
      </c>
      <c r="R32" t="s">
        <v>52</v>
      </c>
      <c r="S32" t="str">
        <f>INDEX(allsections[[S]:[Order]],MATCH(PIs[[#This Row],[SSGUID]],allsections[SGUID],0),1)</f>
        <v>-</v>
      </c>
      <c r="T32" t="str">
        <f>INDEX(allsections[[S]:[Order]],MATCH(PIs[[#This Row],[SSGUID]],allsections[SGUID],0),2)</f>
        <v>-</v>
      </c>
      <c r="V32" t="b">
        <v>0</v>
      </c>
    </row>
    <row r="33" spans="1:22" ht="409.6" hidden="1" x14ac:dyDescent="0.3">
      <c r="A33" t="s">
        <v>183</v>
      </c>
      <c r="C33" s="39" t="s">
        <v>176</v>
      </c>
      <c r="D33" t="s">
        <v>177</v>
      </c>
      <c r="E33" t="s">
        <v>178</v>
      </c>
      <c r="F33" t="s">
        <v>179</v>
      </c>
      <c r="G33" s="23" t="s">
        <v>180</v>
      </c>
      <c r="H33" t="s">
        <v>49</v>
      </c>
      <c r="I33" t="str">
        <f>INDEX(Level[Level],MATCH(PIs[[#This Row],[L]],Level[GUID],0),1)</f>
        <v>Requisito Minore</v>
      </c>
      <c r="L33" s="23" t="s">
        <v>184</v>
      </c>
      <c r="N33" t="s">
        <v>182</v>
      </c>
      <c r="O33" t="str">
        <f>INDEX(allsections[[S]:[Order]],MATCH(PIs[[#This Row],[SGUID]],allsections[SGUID],0),1)</f>
        <v>DOCUMENTI DEI TERMINI DI IMPIEGO E INDICATORI DI LAVORO FORZATO</v>
      </c>
      <c r="P33" t="str">
        <f>INDEX(allsections[[S]:[Order]],MATCH(PIs[[#This Row],[SGUID]],allsections[SGUID],0),2)</f>
        <v>-</v>
      </c>
      <c r="Q33">
        <f>INDEX(allsections[[S]:[Order]],MATCH(PIs[[#This Row],[SGUID]],allsections[SGUID],0),3)</f>
        <v>7</v>
      </c>
      <c r="R33" t="s">
        <v>52</v>
      </c>
      <c r="S33" t="str">
        <f>INDEX(allsections[[S]:[Order]],MATCH(PIs[[#This Row],[SSGUID]],allsections[SGUID],0),1)</f>
        <v>-</v>
      </c>
      <c r="T33" t="str">
        <f>INDEX(allsections[[S]:[Order]],MATCH(PIs[[#This Row],[SSGUID]],allsections[SGUID],0),2)</f>
        <v>-</v>
      </c>
      <c r="V33" t="b">
        <v>0</v>
      </c>
    </row>
    <row r="34" spans="1:22" ht="409.6" hidden="1" x14ac:dyDescent="0.3">
      <c r="A34" t="s">
        <v>185</v>
      </c>
      <c r="C34" s="39" t="s">
        <v>186</v>
      </c>
      <c r="D34" t="s">
        <v>187</v>
      </c>
      <c r="E34" t="s">
        <v>188</v>
      </c>
      <c r="F34" t="s">
        <v>189</v>
      </c>
      <c r="G34" s="23" t="s">
        <v>190</v>
      </c>
      <c r="H34" t="s">
        <v>67</v>
      </c>
      <c r="I34" t="str">
        <f>INDEX(Level[Level],MATCH(PIs[[#This Row],[L]],Level[GUID],0),1)</f>
        <v>Requisito Maggiore</v>
      </c>
      <c r="L34" s="23" t="s">
        <v>191</v>
      </c>
      <c r="N34" t="s">
        <v>182</v>
      </c>
      <c r="O34" t="str">
        <f>INDEX(allsections[[S]:[Order]],MATCH(PIs[[#This Row],[SGUID]],allsections[SGUID],0),1)</f>
        <v>DOCUMENTI DEI TERMINI DI IMPIEGO E INDICATORI DI LAVORO FORZATO</v>
      </c>
      <c r="P34" t="str">
        <f>INDEX(allsections[[S]:[Order]],MATCH(PIs[[#This Row],[SGUID]],allsections[SGUID],0),2)</f>
        <v>-</v>
      </c>
      <c r="Q34">
        <f>INDEX(allsections[[S]:[Order]],MATCH(PIs[[#This Row],[SGUID]],allsections[SGUID],0),3)</f>
        <v>7</v>
      </c>
      <c r="R34" t="s">
        <v>52</v>
      </c>
      <c r="S34" t="str">
        <f>INDEX(allsections[[S]:[Order]],MATCH(PIs[[#This Row],[SSGUID]],allsections[SGUID],0),1)</f>
        <v>-</v>
      </c>
      <c r="T34" t="str">
        <f>INDEX(allsections[[S]:[Order]],MATCH(PIs[[#This Row],[SSGUID]],allsections[SGUID],0),2)</f>
        <v>-</v>
      </c>
      <c r="V34" t="b">
        <v>0</v>
      </c>
    </row>
    <row r="35" spans="1:22" ht="409.6" hidden="1" x14ac:dyDescent="0.3">
      <c r="A35" t="s">
        <v>192</v>
      </c>
      <c r="C35" s="39" t="s">
        <v>186</v>
      </c>
      <c r="D35" t="s">
        <v>187</v>
      </c>
      <c r="E35" t="s">
        <v>188</v>
      </c>
      <c r="F35" t="s">
        <v>189</v>
      </c>
      <c r="G35" s="23" t="s">
        <v>190</v>
      </c>
      <c r="H35" t="s">
        <v>67</v>
      </c>
      <c r="I35" t="str">
        <f>INDEX(Level[Level],MATCH(PIs[[#This Row],[L]],Level[GUID],0),1)</f>
        <v>Requisito Maggiore</v>
      </c>
      <c r="L35" s="23" t="s">
        <v>193</v>
      </c>
      <c r="N35" t="s">
        <v>182</v>
      </c>
      <c r="O35" t="str">
        <f>INDEX(allsections[[S]:[Order]],MATCH(PIs[[#This Row],[SGUID]],allsections[SGUID],0),1)</f>
        <v>DOCUMENTI DEI TERMINI DI IMPIEGO E INDICATORI DI LAVORO FORZATO</v>
      </c>
      <c r="P35" t="str">
        <f>INDEX(allsections[[S]:[Order]],MATCH(PIs[[#This Row],[SGUID]],allsections[SGUID],0),2)</f>
        <v>-</v>
      </c>
      <c r="Q35">
        <f>INDEX(allsections[[S]:[Order]],MATCH(PIs[[#This Row],[SGUID]],allsections[SGUID],0),3)</f>
        <v>7</v>
      </c>
      <c r="R35" t="s">
        <v>52</v>
      </c>
      <c r="S35" t="str">
        <f>INDEX(allsections[[S]:[Order]],MATCH(PIs[[#This Row],[SSGUID]],allsections[SGUID],0),1)</f>
        <v>-</v>
      </c>
      <c r="T35" t="str">
        <f>INDEX(allsections[[S]:[Order]],MATCH(PIs[[#This Row],[SSGUID]],allsections[SGUID],0),2)</f>
        <v>-</v>
      </c>
      <c r="V35" t="b">
        <v>0</v>
      </c>
    </row>
    <row r="36" spans="1:22" ht="409.6" hidden="1" x14ac:dyDescent="0.3">
      <c r="A36" t="s">
        <v>194</v>
      </c>
      <c r="C36" s="39" t="s">
        <v>195</v>
      </c>
      <c r="D36" t="s">
        <v>196</v>
      </c>
      <c r="E36" t="s">
        <v>197</v>
      </c>
      <c r="F36" t="s">
        <v>198</v>
      </c>
      <c r="G36" s="23" t="s">
        <v>199</v>
      </c>
      <c r="H36" t="s">
        <v>67</v>
      </c>
      <c r="I36" t="str">
        <f>INDEX(Level[Level],MATCH(PIs[[#This Row],[L]],Level[GUID],0),1)</f>
        <v>Requisito Maggiore</v>
      </c>
      <c r="L36" s="23" t="s">
        <v>200</v>
      </c>
      <c r="N36" t="s">
        <v>182</v>
      </c>
      <c r="O36" t="str">
        <f>INDEX(allsections[[S]:[Order]],MATCH(PIs[[#This Row],[SGUID]],allsections[SGUID],0),1)</f>
        <v>DOCUMENTI DEI TERMINI DI IMPIEGO E INDICATORI DI LAVORO FORZATO</v>
      </c>
      <c r="P36" t="str">
        <f>INDEX(allsections[[S]:[Order]],MATCH(PIs[[#This Row],[SGUID]],allsections[SGUID],0),2)</f>
        <v>-</v>
      </c>
      <c r="Q36">
        <f>INDEX(allsections[[S]:[Order]],MATCH(PIs[[#This Row],[SGUID]],allsections[SGUID],0),3)</f>
        <v>7</v>
      </c>
      <c r="R36" t="s">
        <v>52</v>
      </c>
      <c r="S36" t="str">
        <f>INDEX(allsections[[S]:[Order]],MATCH(PIs[[#This Row],[SSGUID]],allsections[SGUID],0),1)</f>
        <v>-</v>
      </c>
      <c r="T36" t="str">
        <f>INDEX(allsections[[S]:[Order]],MATCH(PIs[[#This Row],[SSGUID]],allsections[SGUID],0),2)</f>
        <v>-</v>
      </c>
      <c r="V36" t="b">
        <v>0</v>
      </c>
    </row>
    <row r="37" spans="1:22" ht="409.6" hidden="1" x14ac:dyDescent="0.3">
      <c r="A37" t="s">
        <v>201</v>
      </c>
      <c r="C37" s="39" t="s">
        <v>195</v>
      </c>
      <c r="D37" t="s">
        <v>196</v>
      </c>
      <c r="E37" t="s">
        <v>197</v>
      </c>
      <c r="F37" t="s">
        <v>198</v>
      </c>
      <c r="G37" s="23" t="s">
        <v>199</v>
      </c>
      <c r="H37" t="s">
        <v>67</v>
      </c>
      <c r="I37" t="str">
        <f>INDEX(Level[Level],MATCH(PIs[[#This Row],[L]],Level[GUID],0),1)</f>
        <v>Requisito Maggiore</v>
      </c>
      <c r="L37" s="23" t="s">
        <v>202</v>
      </c>
      <c r="N37" t="s">
        <v>182</v>
      </c>
      <c r="O37" t="str">
        <f>INDEX(allsections[[S]:[Order]],MATCH(PIs[[#This Row],[SGUID]],allsections[SGUID],0),1)</f>
        <v>DOCUMENTI DEI TERMINI DI IMPIEGO E INDICATORI DI LAVORO FORZATO</v>
      </c>
      <c r="P37" t="str">
        <f>INDEX(allsections[[S]:[Order]],MATCH(PIs[[#This Row],[SGUID]],allsections[SGUID],0),2)</f>
        <v>-</v>
      </c>
      <c r="Q37">
        <f>INDEX(allsections[[S]:[Order]],MATCH(PIs[[#This Row],[SGUID]],allsections[SGUID],0),3)</f>
        <v>7</v>
      </c>
      <c r="R37" t="s">
        <v>52</v>
      </c>
      <c r="S37" t="str">
        <f>INDEX(allsections[[S]:[Order]],MATCH(PIs[[#This Row],[SSGUID]],allsections[SGUID],0),1)</f>
        <v>-</v>
      </c>
      <c r="T37" t="str">
        <f>INDEX(allsections[[S]:[Order]],MATCH(PIs[[#This Row],[SSGUID]],allsections[SGUID],0),2)</f>
        <v>-</v>
      </c>
      <c r="V37" t="b">
        <v>0</v>
      </c>
    </row>
    <row r="38" spans="1:22" ht="409.6" hidden="1" x14ac:dyDescent="0.3">
      <c r="A38" t="s">
        <v>203</v>
      </c>
      <c r="C38" s="39" t="s">
        <v>204</v>
      </c>
      <c r="D38" t="s">
        <v>205</v>
      </c>
      <c r="E38" t="s">
        <v>206</v>
      </c>
      <c r="F38" t="s">
        <v>207</v>
      </c>
      <c r="G38" s="23" t="s">
        <v>208</v>
      </c>
      <c r="H38" t="s">
        <v>49</v>
      </c>
      <c r="I38" t="str">
        <f>INDEX(Level[Level],MATCH(PIs[[#This Row],[L]],Level[GUID],0),1)</f>
        <v>Requisito Minore</v>
      </c>
      <c r="L38" s="23" t="s">
        <v>209</v>
      </c>
      <c r="N38" t="s">
        <v>182</v>
      </c>
      <c r="O38" t="str">
        <f>INDEX(allsections[[S]:[Order]],MATCH(PIs[[#This Row],[SGUID]],allsections[SGUID],0),1)</f>
        <v>DOCUMENTI DEI TERMINI DI IMPIEGO E INDICATORI DI LAVORO FORZATO</v>
      </c>
      <c r="P38" t="str">
        <f>INDEX(allsections[[S]:[Order]],MATCH(PIs[[#This Row],[SGUID]],allsections[SGUID],0),2)</f>
        <v>-</v>
      </c>
      <c r="Q38">
        <f>INDEX(allsections[[S]:[Order]],MATCH(PIs[[#This Row],[SGUID]],allsections[SGUID],0),3)</f>
        <v>7</v>
      </c>
      <c r="R38" t="s">
        <v>52</v>
      </c>
      <c r="S38" t="str">
        <f>INDEX(allsections[[S]:[Order]],MATCH(PIs[[#This Row],[SSGUID]],allsections[SGUID],0),1)</f>
        <v>-</v>
      </c>
      <c r="T38" t="str">
        <f>INDEX(allsections[[S]:[Order]],MATCH(PIs[[#This Row],[SSGUID]],allsections[SGUID],0),2)</f>
        <v>-</v>
      </c>
      <c r="V38" t="b">
        <v>0</v>
      </c>
    </row>
    <row r="39" spans="1:22" ht="409.6" hidden="1" x14ac:dyDescent="0.3">
      <c r="A39" t="s">
        <v>210</v>
      </c>
      <c r="C39" s="39" t="s">
        <v>204</v>
      </c>
      <c r="D39" t="s">
        <v>205</v>
      </c>
      <c r="E39" t="s">
        <v>206</v>
      </c>
      <c r="F39" t="s">
        <v>207</v>
      </c>
      <c r="G39" s="23" t="s">
        <v>208</v>
      </c>
      <c r="H39" t="s">
        <v>49</v>
      </c>
      <c r="I39" t="str">
        <f>INDEX(Level[Level],MATCH(PIs[[#This Row],[L]],Level[GUID],0),1)</f>
        <v>Requisito Minore</v>
      </c>
      <c r="L39" s="23" t="s">
        <v>211</v>
      </c>
      <c r="N39" t="s">
        <v>182</v>
      </c>
      <c r="O39" t="str">
        <f>INDEX(allsections[[S]:[Order]],MATCH(PIs[[#This Row],[SGUID]],allsections[SGUID],0),1)</f>
        <v>DOCUMENTI DEI TERMINI DI IMPIEGO E INDICATORI DI LAVORO FORZATO</v>
      </c>
      <c r="P39" t="str">
        <f>INDEX(allsections[[S]:[Order]],MATCH(PIs[[#This Row],[SGUID]],allsections[SGUID],0),2)</f>
        <v>-</v>
      </c>
      <c r="Q39">
        <f>INDEX(allsections[[S]:[Order]],MATCH(PIs[[#This Row],[SGUID]],allsections[SGUID],0),3)</f>
        <v>7</v>
      </c>
      <c r="R39" t="s">
        <v>52</v>
      </c>
      <c r="S39" t="str">
        <f>INDEX(allsections[[S]:[Order]],MATCH(PIs[[#This Row],[SSGUID]],allsections[SGUID],0),1)</f>
        <v>-</v>
      </c>
      <c r="T39" t="str">
        <f>INDEX(allsections[[S]:[Order]],MATCH(PIs[[#This Row],[SSGUID]],allsections[SGUID],0),2)</f>
        <v>-</v>
      </c>
      <c r="V39" t="b">
        <v>0</v>
      </c>
    </row>
    <row r="40" spans="1:22" ht="409.6" hidden="1" x14ac:dyDescent="0.3">
      <c r="A40" t="s">
        <v>212</v>
      </c>
      <c r="C40" s="39" t="s">
        <v>213</v>
      </c>
      <c r="D40" t="s">
        <v>214</v>
      </c>
      <c r="E40" t="s">
        <v>215</v>
      </c>
      <c r="F40" t="s">
        <v>216</v>
      </c>
      <c r="G40" s="23" t="s">
        <v>217</v>
      </c>
      <c r="H40" t="s">
        <v>67</v>
      </c>
      <c r="I40" t="str">
        <f>INDEX(Level[Level],MATCH(PIs[[#This Row],[L]],Level[GUID],0),1)</f>
        <v>Requisito Maggiore</v>
      </c>
      <c r="L40" s="23" t="s">
        <v>218</v>
      </c>
      <c r="N40" t="s">
        <v>182</v>
      </c>
      <c r="O40" t="str">
        <f>INDEX(allsections[[S]:[Order]],MATCH(PIs[[#This Row],[SGUID]],allsections[SGUID],0),1)</f>
        <v>DOCUMENTI DEI TERMINI DI IMPIEGO E INDICATORI DI LAVORO FORZATO</v>
      </c>
      <c r="P40" t="str">
        <f>INDEX(allsections[[S]:[Order]],MATCH(PIs[[#This Row],[SGUID]],allsections[SGUID],0),2)</f>
        <v>-</v>
      </c>
      <c r="Q40">
        <f>INDEX(allsections[[S]:[Order]],MATCH(PIs[[#This Row],[SGUID]],allsections[SGUID],0),3)</f>
        <v>7</v>
      </c>
      <c r="R40" t="s">
        <v>52</v>
      </c>
      <c r="S40" t="str">
        <f>INDEX(allsections[[S]:[Order]],MATCH(PIs[[#This Row],[SSGUID]],allsections[SGUID],0),1)</f>
        <v>-</v>
      </c>
      <c r="T40" t="str">
        <f>INDEX(allsections[[S]:[Order]],MATCH(PIs[[#This Row],[SSGUID]],allsections[SGUID],0),2)</f>
        <v>-</v>
      </c>
      <c r="V40" t="b">
        <v>0</v>
      </c>
    </row>
    <row r="41" spans="1:22" ht="409.6" hidden="1" x14ac:dyDescent="0.3">
      <c r="A41" t="s">
        <v>219</v>
      </c>
      <c r="C41" s="39" t="s">
        <v>213</v>
      </c>
      <c r="D41" t="s">
        <v>214</v>
      </c>
      <c r="E41" t="s">
        <v>215</v>
      </c>
      <c r="F41" t="s">
        <v>216</v>
      </c>
      <c r="G41" s="23" t="s">
        <v>217</v>
      </c>
      <c r="H41" t="s">
        <v>67</v>
      </c>
      <c r="I41" t="str">
        <f>INDEX(Level[Level],MATCH(PIs[[#This Row],[L]],Level[GUID],0),1)</f>
        <v>Requisito Maggiore</v>
      </c>
      <c r="L41" s="23" t="s">
        <v>220</v>
      </c>
      <c r="N41" t="s">
        <v>182</v>
      </c>
      <c r="O41" t="str">
        <f>INDEX(allsections[[S]:[Order]],MATCH(PIs[[#This Row],[SGUID]],allsections[SGUID],0),1)</f>
        <v>DOCUMENTI DEI TERMINI DI IMPIEGO E INDICATORI DI LAVORO FORZATO</v>
      </c>
      <c r="P41" t="str">
        <f>INDEX(allsections[[S]:[Order]],MATCH(PIs[[#This Row],[SGUID]],allsections[SGUID],0),2)</f>
        <v>-</v>
      </c>
      <c r="Q41">
        <f>INDEX(allsections[[S]:[Order]],MATCH(PIs[[#This Row],[SGUID]],allsections[SGUID],0),3)</f>
        <v>7</v>
      </c>
      <c r="R41" t="s">
        <v>52</v>
      </c>
      <c r="S41" t="str">
        <f>INDEX(allsections[[S]:[Order]],MATCH(PIs[[#This Row],[SSGUID]],allsections[SGUID],0),1)</f>
        <v>-</v>
      </c>
      <c r="T41" t="str">
        <f>INDEX(allsections[[S]:[Order]],MATCH(PIs[[#This Row],[SSGUID]],allsections[SGUID],0),2)</f>
        <v>-</v>
      </c>
      <c r="V41" t="b">
        <v>0</v>
      </c>
    </row>
    <row r="42" spans="1:22" ht="409.6" hidden="1" x14ac:dyDescent="0.3">
      <c r="A42" t="s">
        <v>221</v>
      </c>
      <c r="C42" s="39" t="s">
        <v>222</v>
      </c>
      <c r="D42" t="s">
        <v>223</v>
      </c>
      <c r="E42" t="s">
        <v>224</v>
      </c>
      <c r="F42" t="s">
        <v>225</v>
      </c>
      <c r="G42" s="23" t="s">
        <v>226</v>
      </c>
      <c r="H42" t="s">
        <v>67</v>
      </c>
      <c r="I42" t="str">
        <f>INDEX(Level[Level],MATCH(PIs[[#This Row],[L]],Level[GUID],0),1)</f>
        <v>Requisito Maggiore</v>
      </c>
      <c r="L42" s="23" t="s">
        <v>227</v>
      </c>
      <c r="N42" t="s">
        <v>182</v>
      </c>
      <c r="O42" t="str">
        <f>INDEX(allsections[[S]:[Order]],MATCH(PIs[[#This Row],[SGUID]],allsections[SGUID],0),1)</f>
        <v>DOCUMENTI DEI TERMINI DI IMPIEGO E INDICATORI DI LAVORO FORZATO</v>
      </c>
      <c r="P42" t="str">
        <f>INDEX(allsections[[S]:[Order]],MATCH(PIs[[#This Row],[SGUID]],allsections[SGUID],0),2)</f>
        <v>-</v>
      </c>
      <c r="Q42">
        <f>INDEX(allsections[[S]:[Order]],MATCH(PIs[[#This Row],[SGUID]],allsections[SGUID],0),3)</f>
        <v>7</v>
      </c>
      <c r="R42" t="s">
        <v>52</v>
      </c>
      <c r="S42" t="str">
        <f>INDEX(allsections[[S]:[Order]],MATCH(PIs[[#This Row],[SSGUID]],allsections[SGUID],0),1)</f>
        <v>-</v>
      </c>
      <c r="T42" t="str">
        <f>INDEX(allsections[[S]:[Order]],MATCH(PIs[[#This Row],[SSGUID]],allsections[SGUID],0),2)</f>
        <v>-</v>
      </c>
      <c r="V42" t="b">
        <v>0</v>
      </c>
    </row>
    <row r="43" spans="1:22" ht="409.6" hidden="1" x14ac:dyDescent="0.3">
      <c r="A43" t="s">
        <v>228</v>
      </c>
      <c r="C43" s="39" t="s">
        <v>222</v>
      </c>
      <c r="D43" t="s">
        <v>223</v>
      </c>
      <c r="E43" t="s">
        <v>224</v>
      </c>
      <c r="F43" t="s">
        <v>225</v>
      </c>
      <c r="G43" s="23" t="s">
        <v>226</v>
      </c>
      <c r="H43" t="s">
        <v>67</v>
      </c>
      <c r="I43" t="str">
        <f>INDEX(Level[Level],MATCH(PIs[[#This Row],[L]],Level[GUID],0),1)</f>
        <v>Requisito Maggiore</v>
      </c>
      <c r="L43" s="23" t="s">
        <v>227</v>
      </c>
      <c r="N43" t="s">
        <v>182</v>
      </c>
      <c r="O43" t="str">
        <f>INDEX(allsections[[S]:[Order]],MATCH(PIs[[#This Row],[SGUID]],allsections[SGUID],0),1)</f>
        <v>DOCUMENTI DEI TERMINI DI IMPIEGO E INDICATORI DI LAVORO FORZATO</v>
      </c>
      <c r="P43" t="str">
        <f>INDEX(allsections[[S]:[Order]],MATCH(PIs[[#This Row],[SGUID]],allsections[SGUID],0),2)</f>
        <v>-</v>
      </c>
      <c r="Q43">
        <f>INDEX(allsections[[S]:[Order]],MATCH(PIs[[#This Row],[SGUID]],allsections[SGUID],0),3)</f>
        <v>7</v>
      </c>
      <c r="R43" t="s">
        <v>52</v>
      </c>
      <c r="S43" t="str">
        <f>INDEX(allsections[[S]:[Order]],MATCH(PIs[[#This Row],[SSGUID]],allsections[SGUID],0),1)</f>
        <v>-</v>
      </c>
      <c r="T43" t="str">
        <f>INDEX(allsections[[S]:[Order]],MATCH(PIs[[#This Row],[SSGUID]],allsections[SGUID],0),2)</f>
        <v>-</v>
      </c>
      <c r="V43" t="b">
        <v>0</v>
      </c>
    </row>
    <row r="44" spans="1:22" ht="409.6" hidden="1" x14ac:dyDescent="0.3">
      <c r="A44" t="s">
        <v>229</v>
      </c>
      <c r="C44" s="39" t="s">
        <v>230</v>
      </c>
      <c r="D44" t="s">
        <v>231</v>
      </c>
      <c r="E44" t="s">
        <v>232</v>
      </c>
      <c r="F44" t="s">
        <v>233</v>
      </c>
      <c r="G44" s="23" t="s">
        <v>234</v>
      </c>
      <c r="H44" t="s">
        <v>67</v>
      </c>
      <c r="I44" t="str">
        <f>INDEX(Level[Level],MATCH(PIs[[#This Row],[L]],Level[GUID],0),1)</f>
        <v>Requisito Maggiore</v>
      </c>
      <c r="L44" s="23" t="s">
        <v>235</v>
      </c>
      <c r="N44" t="s">
        <v>182</v>
      </c>
      <c r="O44" t="str">
        <f>INDEX(allsections[[S]:[Order]],MATCH(PIs[[#This Row],[SGUID]],allsections[SGUID],0),1)</f>
        <v>DOCUMENTI DEI TERMINI DI IMPIEGO E INDICATORI DI LAVORO FORZATO</v>
      </c>
      <c r="P44" t="str">
        <f>INDEX(allsections[[S]:[Order]],MATCH(PIs[[#This Row],[SGUID]],allsections[SGUID],0),2)</f>
        <v>-</v>
      </c>
      <c r="Q44">
        <f>INDEX(allsections[[S]:[Order]],MATCH(PIs[[#This Row],[SGUID]],allsections[SGUID],0),3)</f>
        <v>7</v>
      </c>
      <c r="R44" t="s">
        <v>52</v>
      </c>
      <c r="S44" t="str">
        <f>INDEX(allsections[[S]:[Order]],MATCH(PIs[[#This Row],[SSGUID]],allsections[SGUID],0),1)</f>
        <v>-</v>
      </c>
      <c r="T44" t="str">
        <f>INDEX(allsections[[S]:[Order]],MATCH(PIs[[#This Row],[SSGUID]],allsections[SGUID],0),2)</f>
        <v>-</v>
      </c>
      <c r="V44" t="b">
        <v>0</v>
      </c>
    </row>
    <row r="45" spans="1:22" ht="409.6" hidden="1" x14ac:dyDescent="0.3">
      <c r="A45" t="s">
        <v>236</v>
      </c>
      <c r="C45" s="39" t="s">
        <v>230</v>
      </c>
      <c r="D45" t="s">
        <v>231</v>
      </c>
      <c r="E45" t="s">
        <v>232</v>
      </c>
      <c r="F45" t="s">
        <v>233</v>
      </c>
      <c r="G45" s="23" t="s">
        <v>234</v>
      </c>
      <c r="H45" t="s">
        <v>67</v>
      </c>
      <c r="I45" t="str">
        <f>INDEX(Level[Level],MATCH(PIs[[#This Row],[L]],Level[GUID],0),1)</f>
        <v>Requisito Maggiore</v>
      </c>
      <c r="L45" s="23" t="s">
        <v>235</v>
      </c>
      <c r="N45" t="s">
        <v>182</v>
      </c>
      <c r="O45" t="str">
        <f>INDEX(allsections[[S]:[Order]],MATCH(PIs[[#This Row],[SGUID]],allsections[SGUID],0),1)</f>
        <v>DOCUMENTI DEI TERMINI DI IMPIEGO E INDICATORI DI LAVORO FORZATO</v>
      </c>
      <c r="P45" t="str">
        <f>INDEX(allsections[[S]:[Order]],MATCH(PIs[[#This Row],[SGUID]],allsections[SGUID],0),2)</f>
        <v>-</v>
      </c>
      <c r="Q45">
        <f>INDEX(allsections[[S]:[Order]],MATCH(PIs[[#This Row],[SGUID]],allsections[SGUID],0),3)</f>
        <v>7</v>
      </c>
      <c r="R45" t="s">
        <v>52</v>
      </c>
      <c r="S45" t="str">
        <f>INDEX(allsections[[S]:[Order]],MATCH(PIs[[#This Row],[SSGUID]],allsections[SGUID],0),1)</f>
        <v>-</v>
      </c>
      <c r="T45" t="str">
        <f>INDEX(allsections[[S]:[Order]],MATCH(PIs[[#This Row],[SSGUID]],allsections[SGUID],0),2)</f>
        <v>-</v>
      </c>
      <c r="V45" t="b">
        <v>0</v>
      </c>
    </row>
    <row r="46" spans="1:22" ht="409.6" hidden="1" x14ac:dyDescent="0.3">
      <c r="A46" t="s">
        <v>237</v>
      </c>
      <c r="C46" s="39" t="s">
        <v>238</v>
      </c>
      <c r="D46" t="s">
        <v>239</v>
      </c>
      <c r="E46" s="23" t="s">
        <v>240</v>
      </c>
      <c r="F46" t="s">
        <v>241</v>
      </c>
      <c r="G46" s="23" t="s">
        <v>242</v>
      </c>
      <c r="H46" t="s">
        <v>67</v>
      </c>
      <c r="I46" t="str">
        <f>INDEX(Level[Level],MATCH(PIs[[#This Row],[L]],Level[GUID],0),1)</f>
        <v>Requisito Maggiore</v>
      </c>
      <c r="L46" s="23" t="s">
        <v>243</v>
      </c>
      <c r="N46" t="s">
        <v>182</v>
      </c>
      <c r="O46" t="str">
        <f>INDEX(allsections[[S]:[Order]],MATCH(PIs[[#This Row],[SGUID]],allsections[SGUID],0),1)</f>
        <v>DOCUMENTI DEI TERMINI DI IMPIEGO E INDICATORI DI LAVORO FORZATO</v>
      </c>
      <c r="P46" t="str">
        <f>INDEX(allsections[[S]:[Order]],MATCH(PIs[[#This Row],[SGUID]],allsections[SGUID],0),2)</f>
        <v>-</v>
      </c>
      <c r="Q46">
        <f>INDEX(allsections[[S]:[Order]],MATCH(PIs[[#This Row],[SGUID]],allsections[SGUID],0),3)</f>
        <v>7</v>
      </c>
      <c r="R46" t="s">
        <v>52</v>
      </c>
      <c r="S46" t="str">
        <f>INDEX(allsections[[S]:[Order]],MATCH(PIs[[#This Row],[SSGUID]],allsections[SGUID],0),1)</f>
        <v>-</v>
      </c>
      <c r="T46" t="str">
        <f>INDEX(allsections[[S]:[Order]],MATCH(PIs[[#This Row],[SSGUID]],allsections[SGUID],0),2)</f>
        <v>-</v>
      </c>
      <c r="V46" t="b">
        <v>0</v>
      </c>
    </row>
    <row r="47" spans="1:22" ht="409.6" hidden="1" x14ac:dyDescent="0.3">
      <c r="A47" t="s">
        <v>244</v>
      </c>
      <c r="C47" s="39" t="s">
        <v>238</v>
      </c>
      <c r="D47" t="s">
        <v>239</v>
      </c>
      <c r="E47" s="23" t="s">
        <v>240</v>
      </c>
      <c r="F47" t="s">
        <v>241</v>
      </c>
      <c r="G47" s="23" t="s">
        <v>242</v>
      </c>
      <c r="H47" t="s">
        <v>67</v>
      </c>
      <c r="I47" t="str">
        <f>INDEX(Level[Level],MATCH(PIs[[#This Row],[L]],Level[GUID],0),1)</f>
        <v>Requisito Maggiore</v>
      </c>
      <c r="L47" s="23" t="s">
        <v>243</v>
      </c>
      <c r="N47" t="s">
        <v>182</v>
      </c>
      <c r="O47" t="str">
        <f>INDEX(allsections[[S]:[Order]],MATCH(PIs[[#This Row],[SGUID]],allsections[SGUID],0),1)</f>
        <v>DOCUMENTI DEI TERMINI DI IMPIEGO E INDICATORI DI LAVORO FORZATO</v>
      </c>
      <c r="P47" t="str">
        <f>INDEX(allsections[[S]:[Order]],MATCH(PIs[[#This Row],[SGUID]],allsections[SGUID],0),2)</f>
        <v>-</v>
      </c>
      <c r="Q47">
        <f>INDEX(allsections[[S]:[Order]],MATCH(PIs[[#This Row],[SGUID]],allsections[SGUID],0),3)</f>
        <v>7</v>
      </c>
      <c r="R47" t="s">
        <v>52</v>
      </c>
      <c r="S47" t="str">
        <f>INDEX(allsections[[S]:[Order]],MATCH(PIs[[#This Row],[SSGUID]],allsections[SGUID],0),1)</f>
        <v>-</v>
      </c>
      <c r="T47" t="str">
        <f>INDEX(allsections[[S]:[Order]],MATCH(PIs[[#This Row],[SSGUID]],allsections[SGUID],0),2)</f>
        <v>-</v>
      </c>
      <c r="V47" t="b">
        <v>0</v>
      </c>
    </row>
    <row r="48" spans="1:22" ht="409.6" hidden="1" x14ac:dyDescent="0.3">
      <c r="A48" t="s">
        <v>245</v>
      </c>
      <c r="C48" s="39" t="s">
        <v>246</v>
      </c>
      <c r="D48" t="s">
        <v>247</v>
      </c>
      <c r="E48" t="s">
        <v>248</v>
      </c>
      <c r="F48" t="s">
        <v>249</v>
      </c>
      <c r="G48" s="23" t="s">
        <v>250</v>
      </c>
      <c r="H48" t="s">
        <v>67</v>
      </c>
      <c r="I48" t="str">
        <f>INDEX(Level[Level],MATCH(PIs[[#This Row],[L]],Level[GUID],0),1)</f>
        <v>Requisito Maggiore</v>
      </c>
      <c r="L48" s="23" t="s">
        <v>251</v>
      </c>
      <c r="N48" t="s">
        <v>182</v>
      </c>
      <c r="O48" t="str">
        <f>INDEX(allsections[[S]:[Order]],MATCH(PIs[[#This Row],[SGUID]],allsections[SGUID],0),1)</f>
        <v>DOCUMENTI DEI TERMINI DI IMPIEGO E INDICATORI DI LAVORO FORZATO</v>
      </c>
      <c r="P48" t="str">
        <f>INDEX(allsections[[S]:[Order]],MATCH(PIs[[#This Row],[SGUID]],allsections[SGUID],0),2)</f>
        <v>-</v>
      </c>
      <c r="Q48">
        <f>INDEX(allsections[[S]:[Order]],MATCH(PIs[[#This Row],[SGUID]],allsections[SGUID],0),3)</f>
        <v>7</v>
      </c>
      <c r="R48" t="s">
        <v>52</v>
      </c>
      <c r="S48" t="str">
        <f>INDEX(allsections[[S]:[Order]],MATCH(PIs[[#This Row],[SSGUID]],allsections[SGUID],0),1)</f>
        <v>-</v>
      </c>
      <c r="T48" t="str">
        <f>INDEX(allsections[[S]:[Order]],MATCH(PIs[[#This Row],[SSGUID]],allsections[SGUID],0),2)</f>
        <v>-</v>
      </c>
      <c r="V48" t="b">
        <v>0</v>
      </c>
    </row>
    <row r="49" spans="1:22" ht="409.6" hidden="1" x14ac:dyDescent="0.3">
      <c r="A49" t="s">
        <v>252</v>
      </c>
      <c r="C49" s="39" t="s">
        <v>246</v>
      </c>
      <c r="D49" t="s">
        <v>247</v>
      </c>
      <c r="E49" t="s">
        <v>248</v>
      </c>
      <c r="F49" t="s">
        <v>249</v>
      </c>
      <c r="G49" s="23" t="s">
        <v>250</v>
      </c>
      <c r="H49" t="s">
        <v>67</v>
      </c>
      <c r="I49" t="str">
        <f>INDEX(Level[Level],MATCH(PIs[[#This Row],[L]],Level[GUID],0),1)</f>
        <v>Requisito Maggiore</v>
      </c>
      <c r="L49" s="23" t="s">
        <v>253</v>
      </c>
      <c r="N49" t="s">
        <v>182</v>
      </c>
      <c r="O49" t="str">
        <f>INDEX(allsections[[S]:[Order]],MATCH(PIs[[#This Row],[SGUID]],allsections[SGUID],0),1)</f>
        <v>DOCUMENTI DEI TERMINI DI IMPIEGO E INDICATORI DI LAVORO FORZATO</v>
      </c>
      <c r="P49" t="str">
        <f>INDEX(allsections[[S]:[Order]],MATCH(PIs[[#This Row],[SGUID]],allsections[SGUID],0),2)</f>
        <v>-</v>
      </c>
      <c r="Q49">
        <f>INDEX(allsections[[S]:[Order]],MATCH(PIs[[#This Row],[SGUID]],allsections[SGUID],0),3)</f>
        <v>7</v>
      </c>
      <c r="R49" t="s">
        <v>52</v>
      </c>
      <c r="S49" t="str">
        <f>INDEX(allsections[[S]:[Order]],MATCH(PIs[[#This Row],[SSGUID]],allsections[SGUID],0),1)</f>
        <v>-</v>
      </c>
      <c r="T49" t="str">
        <f>INDEX(allsections[[S]:[Order]],MATCH(PIs[[#This Row],[SSGUID]],allsections[SGUID],0),2)</f>
        <v>-</v>
      </c>
      <c r="V49" t="b">
        <v>0</v>
      </c>
    </row>
    <row r="50" spans="1:22" ht="409.6" hidden="1" x14ac:dyDescent="0.3">
      <c r="A50" t="s">
        <v>254</v>
      </c>
      <c r="C50" s="39" t="s">
        <v>255</v>
      </c>
      <c r="D50" t="s">
        <v>256</v>
      </c>
      <c r="E50" t="s">
        <v>257</v>
      </c>
      <c r="F50" t="s">
        <v>258</v>
      </c>
      <c r="G50" t="s">
        <v>259</v>
      </c>
      <c r="H50" t="s">
        <v>67</v>
      </c>
      <c r="I50" t="str">
        <f>INDEX(Level[Level],MATCH(PIs[[#This Row],[L]],Level[GUID],0),1)</f>
        <v>Requisito Maggiore</v>
      </c>
      <c r="L50" s="23" t="s">
        <v>260</v>
      </c>
      <c r="N50" t="s">
        <v>261</v>
      </c>
      <c r="O50" t="str">
        <f>INDEX(allsections[[S]:[Order]],MATCH(PIs[[#This Row],[SGUID]],allsections[SGUID],0),1)</f>
        <v>ACCESSO ALLE INFORMAZIONI RELATIVE ALLE LEGGI SUL LAVORO</v>
      </c>
      <c r="P50" t="str">
        <f>INDEX(allsections[[S]:[Order]],MATCH(PIs[[#This Row],[SGUID]],allsections[SGUID],0),2)</f>
        <v>-</v>
      </c>
      <c r="Q50">
        <f>INDEX(allsections[[S]:[Order]],MATCH(PIs[[#This Row],[SGUID]],allsections[SGUID],0),3)</f>
        <v>6</v>
      </c>
      <c r="R50" t="s">
        <v>52</v>
      </c>
      <c r="S50" t="str">
        <f>INDEX(allsections[[S]:[Order]],MATCH(PIs[[#This Row],[SSGUID]],allsections[SGUID],0),1)</f>
        <v>-</v>
      </c>
      <c r="T50" t="str">
        <f>INDEX(allsections[[S]:[Order]],MATCH(PIs[[#This Row],[SSGUID]],allsections[SGUID],0),2)</f>
        <v>-</v>
      </c>
      <c r="V50" t="b">
        <v>0</v>
      </c>
    </row>
    <row r="51" spans="1:22" ht="409.6" hidden="1" x14ac:dyDescent="0.3">
      <c r="A51" t="s">
        <v>262</v>
      </c>
      <c r="C51" s="39" t="s">
        <v>255</v>
      </c>
      <c r="D51" t="s">
        <v>256</v>
      </c>
      <c r="E51" t="s">
        <v>257</v>
      </c>
      <c r="F51" t="s">
        <v>258</v>
      </c>
      <c r="G51" t="s">
        <v>259</v>
      </c>
      <c r="H51" t="s">
        <v>67</v>
      </c>
      <c r="I51" t="str">
        <f>INDEX(Level[Level],MATCH(PIs[[#This Row],[L]],Level[GUID],0),1)</f>
        <v>Requisito Maggiore</v>
      </c>
      <c r="L51" s="23" t="s">
        <v>260</v>
      </c>
      <c r="N51" t="s">
        <v>261</v>
      </c>
      <c r="O51" t="str">
        <f>INDEX(allsections[[S]:[Order]],MATCH(PIs[[#This Row],[SGUID]],allsections[SGUID],0),1)</f>
        <v>ACCESSO ALLE INFORMAZIONI RELATIVE ALLE LEGGI SUL LAVORO</v>
      </c>
      <c r="P51" t="str">
        <f>INDEX(allsections[[S]:[Order]],MATCH(PIs[[#This Row],[SGUID]],allsections[SGUID],0),2)</f>
        <v>-</v>
      </c>
      <c r="Q51">
        <f>INDEX(allsections[[S]:[Order]],MATCH(PIs[[#This Row],[SGUID]],allsections[SGUID],0),3)</f>
        <v>6</v>
      </c>
      <c r="R51" t="s">
        <v>52</v>
      </c>
      <c r="S51" t="str">
        <f>INDEX(allsections[[S]:[Order]],MATCH(PIs[[#This Row],[SSGUID]],allsections[SGUID],0),1)</f>
        <v>-</v>
      </c>
      <c r="T51" t="str">
        <f>INDEX(allsections[[S]:[Order]],MATCH(PIs[[#This Row],[SSGUID]],allsections[SGUID],0),2)</f>
        <v>-</v>
      </c>
      <c r="V51" t="b">
        <v>0</v>
      </c>
    </row>
    <row r="52" spans="1:22" ht="409.6" hidden="1" x14ac:dyDescent="0.3">
      <c r="A52" t="s">
        <v>263</v>
      </c>
      <c r="C52" s="39" t="s">
        <v>264</v>
      </c>
      <c r="D52" t="s">
        <v>265</v>
      </c>
      <c r="E52" t="s">
        <v>2021</v>
      </c>
      <c r="F52" t="s">
        <v>266</v>
      </c>
      <c r="G52" s="23" t="s">
        <v>267</v>
      </c>
      <c r="H52" t="s">
        <v>67</v>
      </c>
      <c r="I52" t="str">
        <f>INDEX(Level[Level],MATCH(PIs[[#This Row],[L]],Level[GUID],0),1)</f>
        <v>Requisito Maggiore</v>
      </c>
      <c r="L52" s="23" t="s">
        <v>268</v>
      </c>
      <c r="N52" t="s">
        <v>261</v>
      </c>
      <c r="O52" t="str">
        <f>INDEX(allsections[[S]:[Order]],MATCH(PIs[[#This Row],[SGUID]],allsections[SGUID],0),1)</f>
        <v>ACCESSO ALLE INFORMAZIONI RELATIVE ALLE LEGGI SUL LAVORO</v>
      </c>
      <c r="P52" t="str">
        <f>INDEX(allsections[[S]:[Order]],MATCH(PIs[[#This Row],[SGUID]],allsections[SGUID],0),2)</f>
        <v>-</v>
      </c>
      <c r="Q52">
        <f>INDEX(allsections[[S]:[Order]],MATCH(PIs[[#This Row],[SGUID]],allsections[SGUID],0),3)</f>
        <v>6</v>
      </c>
      <c r="R52" t="s">
        <v>52</v>
      </c>
      <c r="S52" t="str">
        <f>INDEX(allsections[[S]:[Order]],MATCH(PIs[[#This Row],[SSGUID]],allsections[SGUID],0),1)</f>
        <v>-</v>
      </c>
      <c r="T52" t="str">
        <f>INDEX(allsections[[S]:[Order]],MATCH(PIs[[#This Row],[SSGUID]],allsections[SGUID],0),2)</f>
        <v>-</v>
      </c>
      <c r="V52" t="b">
        <v>0</v>
      </c>
    </row>
    <row r="53" spans="1:22" ht="409.6" hidden="1" x14ac:dyDescent="0.3">
      <c r="A53" t="s">
        <v>269</v>
      </c>
      <c r="C53" s="39" t="s">
        <v>264</v>
      </c>
      <c r="D53" t="s">
        <v>265</v>
      </c>
      <c r="E53" t="s">
        <v>2021</v>
      </c>
      <c r="F53" t="s">
        <v>266</v>
      </c>
      <c r="G53" s="23" t="s">
        <v>267</v>
      </c>
      <c r="H53" t="s">
        <v>67</v>
      </c>
      <c r="I53" t="str">
        <f>INDEX(Level[Level],MATCH(PIs[[#This Row],[L]],Level[GUID],0),1)</f>
        <v>Requisito Maggiore</v>
      </c>
      <c r="L53" s="23" t="s">
        <v>268</v>
      </c>
      <c r="N53" t="s">
        <v>261</v>
      </c>
      <c r="O53" t="str">
        <f>INDEX(allsections[[S]:[Order]],MATCH(PIs[[#This Row],[SGUID]],allsections[SGUID],0),1)</f>
        <v>ACCESSO ALLE INFORMAZIONI RELATIVE ALLE LEGGI SUL LAVORO</v>
      </c>
      <c r="P53" t="str">
        <f>INDEX(allsections[[S]:[Order]],MATCH(PIs[[#This Row],[SGUID]],allsections[SGUID],0),2)</f>
        <v>-</v>
      </c>
      <c r="Q53">
        <f>INDEX(allsections[[S]:[Order]],MATCH(PIs[[#This Row],[SGUID]],allsections[SGUID],0),3)</f>
        <v>6</v>
      </c>
      <c r="R53" t="s">
        <v>52</v>
      </c>
      <c r="S53" t="str">
        <f>INDEX(allsections[[S]:[Order]],MATCH(PIs[[#This Row],[SSGUID]],allsections[SGUID],0),1)</f>
        <v>-</v>
      </c>
      <c r="T53" t="str">
        <f>INDEX(allsections[[S]:[Order]],MATCH(PIs[[#This Row],[SSGUID]],allsections[SGUID],0),2)</f>
        <v>-</v>
      </c>
      <c r="V53" t="b">
        <v>0</v>
      </c>
    </row>
    <row r="54" spans="1:22" ht="345.6" hidden="1" x14ac:dyDescent="0.3">
      <c r="A54" t="s">
        <v>270</v>
      </c>
      <c r="C54" s="39" t="s">
        <v>271</v>
      </c>
      <c r="D54" t="s">
        <v>272</v>
      </c>
      <c r="E54" t="s">
        <v>273</v>
      </c>
      <c r="F54" t="s">
        <v>274</v>
      </c>
      <c r="G54" s="23" t="s">
        <v>275</v>
      </c>
      <c r="H54" t="s">
        <v>49</v>
      </c>
      <c r="I54" t="str">
        <f>INDEX(Level[Level],MATCH(PIs[[#This Row],[L]],Level[GUID],0),1)</f>
        <v>Requisito Minore</v>
      </c>
      <c r="L54" s="23" t="s">
        <v>276</v>
      </c>
      <c r="N54" t="s">
        <v>277</v>
      </c>
      <c r="O54" t="str">
        <f>INDEX(allsections[[S]:[Order]],MATCH(PIs[[#This Row],[SGUID]],allsections[SGUID],0),1)</f>
        <v>POLITICHE SUI DIRITTI UMANI DEL PRODUTTORE</v>
      </c>
      <c r="P54" t="str">
        <f>INDEX(allsections[[S]:[Order]],MATCH(PIs[[#This Row],[SGUID]],allsections[SGUID],0),2)</f>
        <v>-</v>
      </c>
      <c r="Q54">
        <f>INDEX(allsections[[S]:[Order]],MATCH(PIs[[#This Row],[SGUID]],allsections[SGUID],0),3)</f>
        <v>5</v>
      </c>
      <c r="R54" t="s">
        <v>52</v>
      </c>
      <c r="S54" t="str">
        <f>INDEX(allsections[[S]:[Order]],MATCH(PIs[[#This Row],[SSGUID]],allsections[SGUID],0),1)</f>
        <v>-</v>
      </c>
      <c r="T54" t="str">
        <f>INDEX(allsections[[S]:[Order]],MATCH(PIs[[#This Row],[SSGUID]],allsections[SGUID],0),2)</f>
        <v>-</v>
      </c>
      <c r="V54" t="b">
        <v>0</v>
      </c>
    </row>
    <row r="55" spans="1:22" ht="345.6" hidden="1" x14ac:dyDescent="0.3">
      <c r="A55" t="s">
        <v>278</v>
      </c>
      <c r="C55" s="39" t="s">
        <v>271</v>
      </c>
      <c r="D55" t="s">
        <v>272</v>
      </c>
      <c r="E55" t="s">
        <v>273</v>
      </c>
      <c r="F55" t="s">
        <v>274</v>
      </c>
      <c r="G55" s="23" t="s">
        <v>275</v>
      </c>
      <c r="H55" t="s">
        <v>49</v>
      </c>
      <c r="I55" t="str">
        <f>INDEX(Level[Level],MATCH(PIs[[#This Row],[L]],Level[GUID],0),1)</f>
        <v>Requisito Minore</v>
      </c>
      <c r="L55" s="23" t="s">
        <v>276</v>
      </c>
      <c r="N55" t="s">
        <v>277</v>
      </c>
      <c r="O55" t="str">
        <f>INDEX(allsections[[S]:[Order]],MATCH(PIs[[#This Row],[SGUID]],allsections[SGUID],0),1)</f>
        <v>POLITICHE SUI DIRITTI UMANI DEL PRODUTTORE</v>
      </c>
      <c r="P55" t="str">
        <f>INDEX(allsections[[S]:[Order]],MATCH(PIs[[#This Row],[SGUID]],allsections[SGUID],0),2)</f>
        <v>-</v>
      </c>
      <c r="Q55">
        <f>INDEX(allsections[[S]:[Order]],MATCH(PIs[[#This Row],[SGUID]],allsections[SGUID],0),3)</f>
        <v>5</v>
      </c>
      <c r="R55" t="s">
        <v>52</v>
      </c>
      <c r="S55" t="str">
        <f>INDEX(allsections[[S]:[Order]],MATCH(PIs[[#This Row],[SSGUID]],allsections[SGUID],0),1)</f>
        <v>-</v>
      </c>
      <c r="T55" t="str">
        <f>INDEX(allsections[[S]:[Order]],MATCH(PIs[[#This Row],[SSGUID]],allsections[SGUID],0),2)</f>
        <v>-</v>
      </c>
      <c r="V55" t="b">
        <v>0</v>
      </c>
    </row>
    <row r="56" spans="1:22" ht="409.6" hidden="1" x14ac:dyDescent="0.3">
      <c r="A56" t="s">
        <v>279</v>
      </c>
      <c r="C56" s="39" t="s">
        <v>280</v>
      </c>
      <c r="D56" t="s">
        <v>281</v>
      </c>
      <c r="E56" t="s">
        <v>2022</v>
      </c>
      <c r="F56" t="s">
        <v>282</v>
      </c>
      <c r="G56" s="23" t="s">
        <v>283</v>
      </c>
      <c r="H56" t="s">
        <v>67</v>
      </c>
      <c r="I56" t="str">
        <f>INDEX(Level[Level],MATCH(PIs[[#This Row],[L]],Level[GUID],0),1)</f>
        <v>Requisito Maggiore</v>
      </c>
      <c r="L56" s="23" t="s">
        <v>284</v>
      </c>
      <c r="N56" t="s">
        <v>277</v>
      </c>
      <c r="O56" t="str">
        <f>INDEX(allsections[[S]:[Order]],MATCH(PIs[[#This Row],[SGUID]],allsections[SGUID],0),1)</f>
        <v>POLITICHE SUI DIRITTI UMANI DEL PRODUTTORE</v>
      </c>
      <c r="P56" t="str">
        <f>INDEX(allsections[[S]:[Order]],MATCH(PIs[[#This Row],[SGUID]],allsections[SGUID],0),2)</f>
        <v>-</v>
      </c>
      <c r="Q56">
        <f>INDEX(allsections[[S]:[Order]],MATCH(PIs[[#This Row],[SGUID]],allsections[SGUID],0),3)</f>
        <v>5</v>
      </c>
      <c r="R56" t="s">
        <v>52</v>
      </c>
      <c r="S56" t="str">
        <f>INDEX(allsections[[S]:[Order]],MATCH(PIs[[#This Row],[SSGUID]],allsections[SGUID],0),1)</f>
        <v>-</v>
      </c>
      <c r="T56" t="str">
        <f>INDEX(allsections[[S]:[Order]],MATCH(PIs[[#This Row],[SSGUID]],allsections[SGUID],0),2)</f>
        <v>-</v>
      </c>
      <c r="V56" t="b">
        <v>0</v>
      </c>
    </row>
    <row r="57" spans="1:22" ht="409.6" hidden="1" x14ac:dyDescent="0.3">
      <c r="A57" t="s">
        <v>285</v>
      </c>
      <c r="C57" s="39" t="s">
        <v>280</v>
      </c>
      <c r="D57" t="s">
        <v>281</v>
      </c>
      <c r="E57" t="s">
        <v>2022</v>
      </c>
      <c r="F57" t="s">
        <v>282</v>
      </c>
      <c r="G57" s="23" t="s">
        <v>283</v>
      </c>
      <c r="H57" t="s">
        <v>67</v>
      </c>
      <c r="I57" t="str">
        <f>INDEX(Level[Level],MATCH(PIs[[#This Row],[L]],Level[GUID],0),1)</f>
        <v>Requisito Maggiore</v>
      </c>
      <c r="L57" s="23" t="s">
        <v>284</v>
      </c>
      <c r="N57" t="s">
        <v>277</v>
      </c>
      <c r="O57" t="str">
        <f>INDEX(allsections[[S]:[Order]],MATCH(PIs[[#This Row],[SGUID]],allsections[SGUID],0),1)</f>
        <v>POLITICHE SUI DIRITTI UMANI DEL PRODUTTORE</v>
      </c>
      <c r="P57" t="str">
        <f>INDEX(allsections[[S]:[Order]],MATCH(PIs[[#This Row],[SGUID]],allsections[SGUID],0),2)</f>
        <v>-</v>
      </c>
      <c r="Q57">
        <f>INDEX(allsections[[S]:[Order]],MATCH(PIs[[#This Row],[SGUID]],allsections[SGUID],0),3)</f>
        <v>5</v>
      </c>
      <c r="R57" t="s">
        <v>52</v>
      </c>
      <c r="S57" t="str">
        <f>INDEX(allsections[[S]:[Order]],MATCH(PIs[[#This Row],[SSGUID]],allsections[SGUID],0),1)</f>
        <v>-</v>
      </c>
      <c r="T57" t="str">
        <f>INDEX(allsections[[S]:[Order]],MATCH(PIs[[#This Row],[SSGUID]],allsections[SGUID],0),2)</f>
        <v>-</v>
      </c>
      <c r="V57" t="b">
        <v>0</v>
      </c>
    </row>
    <row r="58" spans="1:22" ht="409.6" hidden="1" x14ac:dyDescent="0.3">
      <c r="A58" t="s">
        <v>286</v>
      </c>
      <c r="C58" s="39" t="s">
        <v>287</v>
      </c>
      <c r="D58" t="s">
        <v>288</v>
      </c>
      <c r="E58" t="s">
        <v>289</v>
      </c>
      <c r="F58" t="s">
        <v>290</v>
      </c>
      <c r="G58" s="23" t="s">
        <v>291</v>
      </c>
      <c r="H58" t="s">
        <v>49</v>
      </c>
      <c r="I58" t="str">
        <f>INDEX(Level[Level],MATCH(PIs[[#This Row],[L]],Level[GUID],0),1)</f>
        <v>Requisito Minore</v>
      </c>
      <c r="L58" s="23" t="s">
        <v>292</v>
      </c>
      <c r="N58" t="s">
        <v>277</v>
      </c>
      <c r="O58" t="str">
        <f>INDEX(allsections[[S]:[Order]],MATCH(PIs[[#This Row],[SGUID]],allsections[SGUID],0),1)</f>
        <v>POLITICHE SUI DIRITTI UMANI DEL PRODUTTORE</v>
      </c>
      <c r="P58" t="str">
        <f>INDEX(allsections[[S]:[Order]],MATCH(PIs[[#This Row],[SGUID]],allsections[SGUID],0),2)</f>
        <v>-</v>
      </c>
      <c r="Q58">
        <f>INDEX(allsections[[S]:[Order]],MATCH(PIs[[#This Row],[SGUID]],allsections[SGUID],0),3)</f>
        <v>5</v>
      </c>
      <c r="R58" t="s">
        <v>52</v>
      </c>
      <c r="S58" t="str">
        <f>INDEX(allsections[[S]:[Order]],MATCH(PIs[[#This Row],[SSGUID]],allsections[SGUID],0),1)</f>
        <v>-</v>
      </c>
      <c r="T58" t="str">
        <f>INDEX(allsections[[S]:[Order]],MATCH(PIs[[#This Row],[SSGUID]],allsections[SGUID],0),2)</f>
        <v>-</v>
      </c>
      <c r="V58" t="b">
        <v>0</v>
      </c>
    </row>
    <row r="59" spans="1:22" ht="409.6" hidden="1" x14ac:dyDescent="0.3">
      <c r="A59" t="s">
        <v>293</v>
      </c>
      <c r="C59" s="39" t="s">
        <v>287</v>
      </c>
      <c r="D59" t="s">
        <v>288</v>
      </c>
      <c r="E59" t="s">
        <v>289</v>
      </c>
      <c r="F59" t="s">
        <v>290</v>
      </c>
      <c r="G59" s="23" t="s">
        <v>291</v>
      </c>
      <c r="H59" t="s">
        <v>49</v>
      </c>
      <c r="I59" t="str">
        <f>INDEX(Level[Level],MATCH(PIs[[#This Row],[L]],Level[GUID],0),1)</f>
        <v>Requisito Minore</v>
      </c>
      <c r="L59" s="23" t="s">
        <v>292</v>
      </c>
      <c r="N59" t="s">
        <v>277</v>
      </c>
      <c r="O59" t="str">
        <f>INDEX(allsections[[S]:[Order]],MATCH(PIs[[#This Row],[SGUID]],allsections[SGUID],0),1)</f>
        <v>POLITICHE SUI DIRITTI UMANI DEL PRODUTTORE</v>
      </c>
      <c r="P59" t="str">
        <f>INDEX(allsections[[S]:[Order]],MATCH(PIs[[#This Row],[SGUID]],allsections[SGUID],0),2)</f>
        <v>-</v>
      </c>
      <c r="Q59">
        <f>INDEX(allsections[[S]:[Order]],MATCH(PIs[[#This Row],[SGUID]],allsections[SGUID],0),3)</f>
        <v>5</v>
      </c>
      <c r="R59" t="s">
        <v>52</v>
      </c>
      <c r="S59" t="str">
        <f>INDEX(allsections[[S]:[Order]],MATCH(PIs[[#This Row],[SSGUID]],allsections[SGUID],0),1)</f>
        <v>-</v>
      </c>
      <c r="T59" t="str">
        <f>INDEX(allsections[[S]:[Order]],MATCH(PIs[[#This Row],[SSGUID]],allsections[SGUID],0),2)</f>
        <v>-</v>
      </c>
      <c r="V59" t="b">
        <v>0</v>
      </c>
    </row>
    <row r="60" spans="1:22" ht="409.6" hidden="1" x14ac:dyDescent="0.3">
      <c r="A60" t="s">
        <v>294</v>
      </c>
      <c r="C60" s="39" t="s">
        <v>295</v>
      </c>
      <c r="D60" t="s">
        <v>296</v>
      </c>
      <c r="E60" t="s">
        <v>297</v>
      </c>
      <c r="F60" t="s">
        <v>298</v>
      </c>
      <c r="G60" s="23" t="s">
        <v>299</v>
      </c>
      <c r="H60" t="s">
        <v>67</v>
      </c>
      <c r="I60" t="str">
        <f>INDEX(Level[Level],MATCH(PIs[[#This Row],[L]],Level[GUID],0),1)</f>
        <v>Requisito Maggiore</v>
      </c>
      <c r="L60" s="23" t="s">
        <v>300</v>
      </c>
      <c r="N60" t="s">
        <v>277</v>
      </c>
      <c r="O60" t="str">
        <f>INDEX(allsections[[S]:[Order]],MATCH(PIs[[#This Row],[SGUID]],allsections[SGUID],0),1)</f>
        <v>POLITICHE SUI DIRITTI UMANI DEL PRODUTTORE</v>
      </c>
      <c r="P60" t="str">
        <f>INDEX(allsections[[S]:[Order]],MATCH(PIs[[#This Row],[SGUID]],allsections[SGUID],0),2)</f>
        <v>-</v>
      </c>
      <c r="Q60">
        <f>INDEX(allsections[[S]:[Order]],MATCH(PIs[[#This Row],[SGUID]],allsections[SGUID],0),3)</f>
        <v>5</v>
      </c>
      <c r="R60" t="s">
        <v>52</v>
      </c>
      <c r="S60" t="str">
        <f>INDEX(allsections[[S]:[Order]],MATCH(PIs[[#This Row],[SSGUID]],allsections[SGUID],0),1)</f>
        <v>-</v>
      </c>
      <c r="T60" t="str">
        <f>INDEX(allsections[[S]:[Order]],MATCH(PIs[[#This Row],[SSGUID]],allsections[SGUID],0),2)</f>
        <v>-</v>
      </c>
      <c r="V60" t="b">
        <v>0</v>
      </c>
    </row>
    <row r="61" spans="1:22" ht="409.6" hidden="1" x14ac:dyDescent="0.3">
      <c r="A61" t="s">
        <v>301</v>
      </c>
      <c r="C61" s="39" t="s">
        <v>295</v>
      </c>
      <c r="D61" t="s">
        <v>296</v>
      </c>
      <c r="E61" t="s">
        <v>297</v>
      </c>
      <c r="F61" t="s">
        <v>298</v>
      </c>
      <c r="G61" s="23" t="s">
        <v>299</v>
      </c>
      <c r="H61" t="s">
        <v>67</v>
      </c>
      <c r="I61" t="str">
        <f>INDEX(Level[Level],MATCH(PIs[[#This Row],[L]],Level[GUID],0),1)</f>
        <v>Requisito Maggiore</v>
      </c>
      <c r="L61" s="23" t="s">
        <v>302</v>
      </c>
      <c r="N61" t="s">
        <v>277</v>
      </c>
      <c r="O61" t="str">
        <f>INDEX(allsections[[S]:[Order]],MATCH(PIs[[#This Row],[SGUID]],allsections[SGUID],0),1)</f>
        <v>POLITICHE SUI DIRITTI UMANI DEL PRODUTTORE</v>
      </c>
      <c r="P61" t="str">
        <f>INDEX(allsections[[S]:[Order]],MATCH(PIs[[#This Row],[SGUID]],allsections[SGUID],0),2)</f>
        <v>-</v>
      </c>
      <c r="Q61">
        <f>INDEX(allsections[[S]:[Order]],MATCH(PIs[[#This Row],[SGUID]],allsections[SGUID],0),3)</f>
        <v>5</v>
      </c>
      <c r="R61" t="s">
        <v>52</v>
      </c>
      <c r="S61" t="str">
        <f>INDEX(allsections[[S]:[Order]],MATCH(PIs[[#This Row],[SSGUID]],allsections[SGUID],0),1)</f>
        <v>-</v>
      </c>
      <c r="T61" t="str">
        <f>INDEX(allsections[[S]:[Order]],MATCH(PIs[[#This Row],[SSGUID]],allsections[SGUID],0),2)</f>
        <v>-</v>
      </c>
      <c r="V61" t="b">
        <v>0</v>
      </c>
    </row>
    <row r="62" spans="1:22" ht="409.6" hidden="1" x14ac:dyDescent="0.3">
      <c r="A62" t="s">
        <v>303</v>
      </c>
      <c r="C62" s="39" t="s">
        <v>304</v>
      </c>
      <c r="D62" t="s">
        <v>305</v>
      </c>
      <c r="E62" t="s">
        <v>306</v>
      </c>
      <c r="F62" t="s">
        <v>307</v>
      </c>
      <c r="G62" s="23" t="s">
        <v>308</v>
      </c>
      <c r="H62" t="s">
        <v>67</v>
      </c>
      <c r="I62" t="str">
        <f>INDEX(Level[Level],MATCH(PIs[[#This Row],[L]],Level[GUID],0),1)</f>
        <v>Requisito Maggiore</v>
      </c>
      <c r="L62" s="23" t="s">
        <v>309</v>
      </c>
      <c r="N62" t="s">
        <v>277</v>
      </c>
      <c r="O62" t="str">
        <f>INDEX(allsections[[S]:[Order]],MATCH(PIs[[#This Row],[SGUID]],allsections[SGUID],0),1)</f>
        <v>POLITICHE SUI DIRITTI UMANI DEL PRODUTTORE</v>
      </c>
      <c r="P62" t="str">
        <f>INDEX(allsections[[S]:[Order]],MATCH(PIs[[#This Row],[SGUID]],allsections[SGUID],0),2)</f>
        <v>-</v>
      </c>
      <c r="Q62">
        <f>INDEX(allsections[[S]:[Order]],MATCH(PIs[[#This Row],[SGUID]],allsections[SGUID],0),3)</f>
        <v>5</v>
      </c>
      <c r="R62" t="s">
        <v>52</v>
      </c>
      <c r="S62" t="str">
        <f>INDEX(allsections[[S]:[Order]],MATCH(PIs[[#This Row],[SSGUID]],allsections[SGUID],0),1)</f>
        <v>-</v>
      </c>
      <c r="T62" t="str">
        <f>INDEX(allsections[[S]:[Order]],MATCH(PIs[[#This Row],[SSGUID]],allsections[SGUID],0),2)</f>
        <v>-</v>
      </c>
      <c r="V62" t="b">
        <v>0</v>
      </c>
    </row>
    <row r="63" spans="1:22" ht="409.6" hidden="1" x14ac:dyDescent="0.3">
      <c r="A63" t="s">
        <v>310</v>
      </c>
      <c r="C63" s="39" t="s">
        <v>304</v>
      </c>
      <c r="D63" t="s">
        <v>305</v>
      </c>
      <c r="E63" t="s">
        <v>306</v>
      </c>
      <c r="F63" t="s">
        <v>307</v>
      </c>
      <c r="G63" s="23" t="s">
        <v>308</v>
      </c>
      <c r="H63" t="s">
        <v>67</v>
      </c>
      <c r="I63" t="str">
        <f>INDEX(Level[Level],MATCH(PIs[[#This Row],[L]],Level[GUID],0),1)</f>
        <v>Requisito Maggiore</v>
      </c>
      <c r="L63" s="23" t="s">
        <v>311</v>
      </c>
      <c r="N63" t="s">
        <v>277</v>
      </c>
      <c r="O63" t="str">
        <f>INDEX(allsections[[S]:[Order]],MATCH(PIs[[#This Row],[SGUID]],allsections[SGUID],0),1)</f>
        <v>POLITICHE SUI DIRITTI UMANI DEL PRODUTTORE</v>
      </c>
      <c r="P63" t="str">
        <f>INDEX(allsections[[S]:[Order]],MATCH(PIs[[#This Row],[SGUID]],allsections[SGUID],0),2)</f>
        <v>-</v>
      </c>
      <c r="Q63">
        <f>INDEX(allsections[[S]:[Order]],MATCH(PIs[[#This Row],[SGUID]],allsections[SGUID],0),3)</f>
        <v>5</v>
      </c>
      <c r="R63" t="s">
        <v>52</v>
      </c>
      <c r="S63" t="str">
        <f>INDEX(allsections[[S]:[Order]],MATCH(PIs[[#This Row],[SSGUID]],allsections[SGUID],0),1)</f>
        <v>-</v>
      </c>
      <c r="T63" t="str">
        <f>INDEX(allsections[[S]:[Order]],MATCH(PIs[[#This Row],[SSGUID]],allsections[SGUID],0),2)</f>
        <v>-</v>
      </c>
      <c r="V63" t="b">
        <v>0</v>
      </c>
    </row>
    <row r="64" spans="1:22" ht="409.6" hidden="1" x14ac:dyDescent="0.3">
      <c r="A64" t="s">
        <v>312</v>
      </c>
      <c r="C64" s="39" t="s">
        <v>313</v>
      </c>
      <c r="D64" t="s">
        <v>314</v>
      </c>
      <c r="E64" t="s">
        <v>315</v>
      </c>
      <c r="F64" t="s">
        <v>316</v>
      </c>
      <c r="G64" s="23" t="s">
        <v>317</v>
      </c>
      <c r="H64" t="s">
        <v>49</v>
      </c>
      <c r="I64" t="str">
        <f>INDEX(Level[Level],MATCH(PIs[[#This Row],[L]],Level[GUID],0),1)</f>
        <v>Requisito Minore</v>
      </c>
      <c r="L64" s="23" t="s">
        <v>318</v>
      </c>
      <c r="N64" t="s">
        <v>319</v>
      </c>
      <c r="O64" t="str">
        <f>INDEX(allsections[[S]:[Order]],MATCH(PIs[[#This Row],[SGUID]],allsections[SGUID],0),1)</f>
        <v>PROCESSO DI RECLAMO</v>
      </c>
      <c r="P64" t="str">
        <f>INDEX(allsections[[S]:[Order]],MATCH(PIs[[#This Row],[SGUID]],allsections[SGUID],0),2)</f>
        <v>-</v>
      </c>
      <c r="Q64">
        <f>INDEX(allsections[[S]:[Order]],MATCH(PIs[[#This Row],[SGUID]],allsections[SGUID],0),3)</f>
        <v>4</v>
      </c>
      <c r="R64" t="s">
        <v>52</v>
      </c>
      <c r="S64" t="str">
        <f>INDEX(allsections[[S]:[Order]],MATCH(PIs[[#This Row],[SSGUID]],allsections[SGUID],0),1)</f>
        <v>-</v>
      </c>
      <c r="T64" t="str">
        <f>INDEX(allsections[[S]:[Order]],MATCH(PIs[[#This Row],[SSGUID]],allsections[SGUID],0),2)</f>
        <v>-</v>
      </c>
      <c r="V64" t="b">
        <v>0</v>
      </c>
    </row>
    <row r="65" spans="1:22" ht="409.6" hidden="1" x14ac:dyDescent="0.3">
      <c r="A65" t="s">
        <v>320</v>
      </c>
      <c r="C65" s="39" t="s">
        <v>313</v>
      </c>
      <c r="D65" t="s">
        <v>314</v>
      </c>
      <c r="E65" t="s">
        <v>315</v>
      </c>
      <c r="F65" t="s">
        <v>316</v>
      </c>
      <c r="G65" s="23" t="s">
        <v>317</v>
      </c>
      <c r="H65" t="s">
        <v>49</v>
      </c>
      <c r="I65" t="str">
        <f>INDEX(Level[Level],MATCH(PIs[[#This Row],[L]],Level[GUID],0),1)</f>
        <v>Requisito Minore</v>
      </c>
      <c r="L65" s="23" t="s">
        <v>318</v>
      </c>
      <c r="N65" t="s">
        <v>319</v>
      </c>
      <c r="O65" t="str">
        <f>INDEX(allsections[[S]:[Order]],MATCH(PIs[[#This Row],[SGUID]],allsections[SGUID],0),1)</f>
        <v>PROCESSO DI RECLAMO</v>
      </c>
      <c r="P65" t="str">
        <f>INDEX(allsections[[S]:[Order]],MATCH(PIs[[#This Row],[SGUID]],allsections[SGUID],0),2)</f>
        <v>-</v>
      </c>
      <c r="Q65">
        <f>INDEX(allsections[[S]:[Order]],MATCH(PIs[[#This Row],[SGUID]],allsections[SGUID],0),3)</f>
        <v>4</v>
      </c>
      <c r="R65" t="s">
        <v>52</v>
      </c>
      <c r="S65" t="str">
        <f>INDEX(allsections[[S]:[Order]],MATCH(PIs[[#This Row],[SSGUID]],allsections[SGUID],0),1)</f>
        <v>-</v>
      </c>
      <c r="T65" t="str">
        <f>INDEX(allsections[[S]:[Order]],MATCH(PIs[[#This Row],[SSGUID]],allsections[SGUID],0),2)</f>
        <v>-</v>
      </c>
      <c r="V65" t="b">
        <v>0</v>
      </c>
    </row>
    <row r="66" spans="1:22" ht="409.6" hidden="1" x14ac:dyDescent="0.3">
      <c r="A66" t="s">
        <v>321</v>
      </c>
      <c r="C66" s="39" t="s">
        <v>322</v>
      </c>
      <c r="D66" t="s">
        <v>323</v>
      </c>
      <c r="E66" t="s">
        <v>324</v>
      </c>
      <c r="F66" t="s">
        <v>325</v>
      </c>
      <c r="G66" s="23" t="s">
        <v>326</v>
      </c>
      <c r="H66" t="s">
        <v>49</v>
      </c>
      <c r="I66" t="str">
        <f>INDEX(Level[Level],MATCH(PIs[[#This Row],[L]],Level[GUID],0),1)</f>
        <v>Requisito Minore</v>
      </c>
      <c r="L66" s="23" t="s">
        <v>327</v>
      </c>
      <c r="N66" t="s">
        <v>319</v>
      </c>
      <c r="O66" t="str">
        <f>INDEX(allsections[[S]:[Order]],MATCH(PIs[[#This Row],[SGUID]],allsections[SGUID],0),1)</f>
        <v>PROCESSO DI RECLAMO</v>
      </c>
      <c r="P66" t="str">
        <f>INDEX(allsections[[S]:[Order]],MATCH(PIs[[#This Row],[SGUID]],allsections[SGUID],0),2)</f>
        <v>-</v>
      </c>
      <c r="Q66">
        <f>INDEX(allsections[[S]:[Order]],MATCH(PIs[[#This Row],[SGUID]],allsections[SGUID],0),3)</f>
        <v>4</v>
      </c>
      <c r="R66" t="s">
        <v>52</v>
      </c>
      <c r="S66" t="str">
        <f>INDEX(allsections[[S]:[Order]],MATCH(PIs[[#This Row],[SSGUID]],allsections[SGUID],0),1)</f>
        <v>-</v>
      </c>
      <c r="T66" t="str">
        <f>INDEX(allsections[[S]:[Order]],MATCH(PIs[[#This Row],[SSGUID]],allsections[SGUID],0),2)</f>
        <v>-</v>
      </c>
      <c r="V66" t="b">
        <v>0</v>
      </c>
    </row>
    <row r="67" spans="1:22" ht="409.6" hidden="1" x14ac:dyDescent="0.3">
      <c r="A67" t="s">
        <v>328</v>
      </c>
      <c r="C67" s="39" t="s">
        <v>322</v>
      </c>
      <c r="D67" t="s">
        <v>323</v>
      </c>
      <c r="E67" t="s">
        <v>324</v>
      </c>
      <c r="F67" t="s">
        <v>325</v>
      </c>
      <c r="G67" s="23" t="s">
        <v>326</v>
      </c>
      <c r="H67" t="s">
        <v>49</v>
      </c>
      <c r="I67" t="str">
        <f>INDEX(Level[Level],MATCH(PIs[[#This Row],[L]],Level[GUID],0),1)</f>
        <v>Requisito Minore</v>
      </c>
      <c r="L67" s="23" t="s">
        <v>327</v>
      </c>
      <c r="N67" t="s">
        <v>319</v>
      </c>
      <c r="O67" t="str">
        <f>INDEX(allsections[[S]:[Order]],MATCH(PIs[[#This Row],[SGUID]],allsections[SGUID],0),1)</f>
        <v>PROCESSO DI RECLAMO</v>
      </c>
      <c r="P67" t="str">
        <f>INDEX(allsections[[S]:[Order]],MATCH(PIs[[#This Row],[SGUID]],allsections[SGUID],0),2)</f>
        <v>-</v>
      </c>
      <c r="Q67">
        <f>INDEX(allsections[[S]:[Order]],MATCH(PIs[[#This Row],[SGUID]],allsections[SGUID],0),3)</f>
        <v>4</v>
      </c>
      <c r="R67" t="s">
        <v>52</v>
      </c>
      <c r="S67" t="str">
        <f>INDEX(allsections[[S]:[Order]],MATCH(PIs[[#This Row],[SSGUID]],allsections[SGUID],0),1)</f>
        <v>-</v>
      </c>
      <c r="T67" t="str">
        <f>INDEX(allsections[[S]:[Order]],MATCH(PIs[[#This Row],[SSGUID]],allsections[SGUID],0),2)</f>
        <v>-</v>
      </c>
      <c r="V67" t="b">
        <v>0</v>
      </c>
    </row>
    <row r="68" spans="1:22" ht="409.6" hidden="1" x14ac:dyDescent="0.3">
      <c r="A68" t="s">
        <v>329</v>
      </c>
      <c r="C68" s="39" t="s">
        <v>330</v>
      </c>
      <c r="D68" t="s">
        <v>331</v>
      </c>
      <c r="E68" t="s">
        <v>332</v>
      </c>
      <c r="F68" t="s">
        <v>333</v>
      </c>
      <c r="G68" s="23" t="s">
        <v>334</v>
      </c>
      <c r="H68" t="s">
        <v>67</v>
      </c>
      <c r="I68" t="str">
        <f>INDEX(Level[Level],MATCH(PIs[[#This Row],[L]],Level[GUID],0),1)</f>
        <v>Requisito Maggiore</v>
      </c>
      <c r="L68" s="23" t="s">
        <v>335</v>
      </c>
      <c r="N68" t="s">
        <v>319</v>
      </c>
      <c r="O68" t="str">
        <f>INDEX(allsections[[S]:[Order]],MATCH(PIs[[#This Row],[SGUID]],allsections[SGUID],0),1)</f>
        <v>PROCESSO DI RECLAMO</v>
      </c>
      <c r="P68" t="str">
        <f>INDEX(allsections[[S]:[Order]],MATCH(PIs[[#This Row],[SGUID]],allsections[SGUID],0),2)</f>
        <v>-</v>
      </c>
      <c r="Q68">
        <f>INDEX(allsections[[S]:[Order]],MATCH(PIs[[#This Row],[SGUID]],allsections[SGUID],0),3)</f>
        <v>4</v>
      </c>
      <c r="R68" t="s">
        <v>52</v>
      </c>
      <c r="S68" t="str">
        <f>INDEX(allsections[[S]:[Order]],MATCH(PIs[[#This Row],[SSGUID]],allsections[SGUID],0),1)</f>
        <v>-</v>
      </c>
      <c r="T68" t="str">
        <f>INDEX(allsections[[S]:[Order]],MATCH(PIs[[#This Row],[SSGUID]],allsections[SGUID],0),2)</f>
        <v>-</v>
      </c>
      <c r="V68" t="b">
        <v>0</v>
      </c>
    </row>
    <row r="69" spans="1:22" ht="409.6" hidden="1" x14ac:dyDescent="0.3">
      <c r="A69" t="s">
        <v>336</v>
      </c>
      <c r="C69" s="39" t="s">
        <v>330</v>
      </c>
      <c r="D69" t="s">
        <v>331</v>
      </c>
      <c r="E69" t="s">
        <v>332</v>
      </c>
      <c r="F69" t="s">
        <v>333</v>
      </c>
      <c r="G69" s="23" t="s">
        <v>334</v>
      </c>
      <c r="H69" t="s">
        <v>67</v>
      </c>
      <c r="I69" t="str">
        <f>INDEX(Level[Level],MATCH(PIs[[#This Row],[L]],Level[GUID],0),1)</f>
        <v>Requisito Maggiore</v>
      </c>
      <c r="L69" s="23" t="s">
        <v>335</v>
      </c>
      <c r="N69" t="s">
        <v>319</v>
      </c>
      <c r="O69" t="str">
        <f>INDEX(allsections[[S]:[Order]],MATCH(PIs[[#This Row],[SGUID]],allsections[SGUID],0),1)</f>
        <v>PROCESSO DI RECLAMO</v>
      </c>
      <c r="P69" t="str">
        <f>INDEX(allsections[[S]:[Order]],MATCH(PIs[[#This Row],[SGUID]],allsections[SGUID],0),2)</f>
        <v>-</v>
      </c>
      <c r="Q69">
        <f>INDEX(allsections[[S]:[Order]],MATCH(PIs[[#This Row],[SGUID]],allsections[SGUID],0),3)</f>
        <v>4</v>
      </c>
      <c r="R69" t="s">
        <v>52</v>
      </c>
      <c r="S69" t="str">
        <f>INDEX(allsections[[S]:[Order]],MATCH(PIs[[#This Row],[SSGUID]],allsections[SGUID],0),1)</f>
        <v>-</v>
      </c>
      <c r="T69" t="str">
        <f>INDEX(allsections[[S]:[Order]],MATCH(PIs[[#This Row],[SSGUID]],allsections[SGUID],0),2)</f>
        <v>-</v>
      </c>
      <c r="V69" t="b">
        <v>0</v>
      </c>
    </row>
    <row r="70" spans="1:22" ht="409.6" hidden="1" x14ac:dyDescent="0.3">
      <c r="A70" t="s">
        <v>337</v>
      </c>
      <c r="C70" s="39" t="s">
        <v>338</v>
      </c>
      <c r="D70" t="s">
        <v>339</v>
      </c>
      <c r="E70" t="s">
        <v>340</v>
      </c>
      <c r="F70" t="s">
        <v>341</v>
      </c>
      <c r="G70" s="23" t="s">
        <v>342</v>
      </c>
      <c r="H70" t="s">
        <v>67</v>
      </c>
      <c r="I70" t="str">
        <f>INDEX(Level[Level],MATCH(PIs[[#This Row],[L]],Level[GUID],0),1)</f>
        <v>Requisito Maggiore</v>
      </c>
      <c r="L70" s="23" t="s">
        <v>343</v>
      </c>
      <c r="N70" t="s">
        <v>319</v>
      </c>
      <c r="O70" t="str">
        <f>INDEX(allsections[[S]:[Order]],MATCH(PIs[[#This Row],[SGUID]],allsections[SGUID],0),1)</f>
        <v>PROCESSO DI RECLAMO</v>
      </c>
      <c r="P70" t="str">
        <f>INDEX(allsections[[S]:[Order]],MATCH(PIs[[#This Row],[SGUID]],allsections[SGUID],0),2)</f>
        <v>-</v>
      </c>
      <c r="Q70">
        <f>INDEX(allsections[[S]:[Order]],MATCH(PIs[[#This Row],[SGUID]],allsections[SGUID],0),3)</f>
        <v>4</v>
      </c>
      <c r="R70" t="s">
        <v>52</v>
      </c>
      <c r="S70" t="str">
        <f>INDEX(allsections[[S]:[Order]],MATCH(PIs[[#This Row],[SSGUID]],allsections[SGUID],0),1)</f>
        <v>-</v>
      </c>
      <c r="T70" t="str">
        <f>INDEX(allsections[[S]:[Order]],MATCH(PIs[[#This Row],[SSGUID]],allsections[SGUID],0),2)</f>
        <v>-</v>
      </c>
      <c r="V70" t="b">
        <v>0</v>
      </c>
    </row>
    <row r="71" spans="1:22" ht="409.6" hidden="1" x14ac:dyDescent="0.3">
      <c r="A71" t="s">
        <v>344</v>
      </c>
      <c r="C71" s="39" t="s">
        <v>338</v>
      </c>
      <c r="D71" t="s">
        <v>339</v>
      </c>
      <c r="E71" t="s">
        <v>340</v>
      </c>
      <c r="F71" t="s">
        <v>341</v>
      </c>
      <c r="G71" s="23" t="s">
        <v>342</v>
      </c>
      <c r="H71" t="s">
        <v>67</v>
      </c>
      <c r="I71" t="str">
        <f>INDEX(Level[Level],MATCH(PIs[[#This Row],[L]],Level[GUID],0),1)</f>
        <v>Requisito Maggiore</v>
      </c>
      <c r="L71" s="23" t="s">
        <v>343</v>
      </c>
      <c r="N71" t="s">
        <v>319</v>
      </c>
      <c r="O71" t="str">
        <f>INDEX(allsections[[S]:[Order]],MATCH(PIs[[#This Row],[SGUID]],allsections[SGUID],0),1)</f>
        <v>PROCESSO DI RECLAMO</v>
      </c>
      <c r="P71" t="str">
        <f>INDEX(allsections[[S]:[Order]],MATCH(PIs[[#This Row],[SGUID]],allsections[SGUID],0),2)</f>
        <v>-</v>
      </c>
      <c r="Q71">
        <f>INDEX(allsections[[S]:[Order]],MATCH(PIs[[#This Row],[SGUID]],allsections[SGUID],0),3)</f>
        <v>4</v>
      </c>
      <c r="R71" t="s">
        <v>52</v>
      </c>
      <c r="S71" t="str">
        <f>INDEX(allsections[[S]:[Order]],MATCH(PIs[[#This Row],[SSGUID]],allsections[SGUID],0),1)</f>
        <v>-</v>
      </c>
      <c r="T71" t="str">
        <f>INDEX(allsections[[S]:[Order]],MATCH(PIs[[#This Row],[SSGUID]],allsections[SGUID],0),2)</f>
        <v>-</v>
      </c>
      <c r="V71" t="b">
        <v>0</v>
      </c>
    </row>
    <row r="72" spans="1:22" ht="409.6" hidden="1" x14ac:dyDescent="0.3">
      <c r="A72" t="s">
        <v>345</v>
      </c>
      <c r="C72" s="39" t="s">
        <v>346</v>
      </c>
      <c r="D72" t="s">
        <v>347</v>
      </c>
      <c r="E72" t="s">
        <v>348</v>
      </c>
      <c r="F72" t="s">
        <v>349</v>
      </c>
      <c r="G72" s="23" t="s">
        <v>350</v>
      </c>
      <c r="H72" t="s">
        <v>49</v>
      </c>
      <c r="I72" t="str">
        <f>INDEX(Level[Level],MATCH(PIs[[#This Row],[L]],Level[GUID],0),1)</f>
        <v>Requisito Minore</v>
      </c>
      <c r="L72" s="23" t="s">
        <v>351</v>
      </c>
      <c r="N72" t="s">
        <v>319</v>
      </c>
      <c r="O72" t="str">
        <f>INDEX(allsections[[S]:[Order]],MATCH(PIs[[#This Row],[SGUID]],allsections[SGUID],0),1)</f>
        <v>PROCESSO DI RECLAMO</v>
      </c>
      <c r="P72" t="str">
        <f>INDEX(allsections[[S]:[Order]],MATCH(PIs[[#This Row],[SGUID]],allsections[SGUID],0),2)</f>
        <v>-</v>
      </c>
      <c r="Q72">
        <f>INDEX(allsections[[S]:[Order]],MATCH(PIs[[#This Row],[SGUID]],allsections[SGUID],0),3)</f>
        <v>4</v>
      </c>
      <c r="R72" t="s">
        <v>52</v>
      </c>
      <c r="S72" t="str">
        <f>INDEX(allsections[[S]:[Order]],MATCH(PIs[[#This Row],[SSGUID]],allsections[SGUID],0),1)</f>
        <v>-</v>
      </c>
      <c r="T72" t="str">
        <f>INDEX(allsections[[S]:[Order]],MATCH(PIs[[#This Row],[SSGUID]],allsections[SGUID],0),2)</f>
        <v>-</v>
      </c>
      <c r="V72" t="b">
        <v>0</v>
      </c>
    </row>
    <row r="73" spans="1:22" ht="409.6" hidden="1" x14ac:dyDescent="0.3">
      <c r="A73" t="s">
        <v>352</v>
      </c>
      <c r="C73" s="39" t="s">
        <v>346</v>
      </c>
      <c r="D73" t="s">
        <v>347</v>
      </c>
      <c r="E73" t="s">
        <v>348</v>
      </c>
      <c r="F73" t="s">
        <v>349</v>
      </c>
      <c r="G73" s="23" t="s">
        <v>350</v>
      </c>
      <c r="H73" t="s">
        <v>49</v>
      </c>
      <c r="I73" t="str">
        <f>INDEX(Level[Level],MATCH(PIs[[#This Row],[L]],Level[GUID],0),1)</f>
        <v>Requisito Minore</v>
      </c>
      <c r="L73" s="23" t="s">
        <v>351</v>
      </c>
      <c r="N73" t="s">
        <v>319</v>
      </c>
      <c r="O73" t="str">
        <f>INDEX(allsections[[S]:[Order]],MATCH(PIs[[#This Row],[SGUID]],allsections[SGUID],0),1)</f>
        <v>PROCESSO DI RECLAMO</v>
      </c>
      <c r="P73" t="str">
        <f>INDEX(allsections[[S]:[Order]],MATCH(PIs[[#This Row],[SGUID]],allsections[SGUID],0),2)</f>
        <v>-</v>
      </c>
      <c r="Q73">
        <f>INDEX(allsections[[S]:[Order]],MATCH(PIs[[#This Row],[SGUID]],allsections[SGUID],0),3)</f>
        <v>4</v>
      </c>
      <c r="R73" t="s">
        <v>52</v>
      </c>
      <c r="S73" t="str">
        <f>INDEX(allsections[[S]:[Order]],MATCH(PIs[[#This Row],[SSGUID]],allsections[SGUID],0),1)</f>
        <v>-</v>
      </c>
      <c r="T73" t="str">
        <f>INDEX(allsections[[S]:[Order]],MATCH(PIs[[#This Row],[SSGUID]],allsections[SGUID],0),2)</f>
        <v>-</v>
      </c>
      <c r="V73" t="b">
        <v>0</v>
      </c>
    </row>
    <row r="74" spans="1:22" ht="409.6" hidden="1" x14ac:dyDescent="0.3">
      <c r="A74" t="s">
        <v>353</v>
      </c>
      <c r="C74" s="39" t="s">
        <v>354</v>
      </c>
      <c r="D74" t="s">
        <v>355</v>
      </c>
      <c r="E74" t="s">
        <v>356</v>
      </c>
      <c r="F74" t="s">
        <v>357</v>
      </c>
      <c r="G74" s="23" t="s">
        <v>358</v>
      </c>
      <c r="H74" t="s">
        <v>49</v>
      </c>
      <c r="I74" t="str">
        <f>INDEX(Level[Level],MATCH(PIs[[#This Row],[L]],Level[GUID],0),1)</f>
        <v>Requisito Minore</v>
      </c>
      <c r="L74" s="23" t="s">
        <v>359</v>
      </c>
      <c r="N74" t="s">
        <v>319</v>
      </c>
      <c r="O74" t="str">
        <f>INDEX(allsections[[S]:[Order]],MATCH(PIs[[#This Row],[SGUID]],allsections[SGUID],0),1)</f>
        <v>PROCESSO DI RECLAMO</v>
      </c>
      <c r="P74" t="str">
        <f>INDEX(allsections[[S]:[Order]],MATCH(PIs[[#This Row],[SGUID]],allsections[SGUID],0),2)</f>
        <v>-</v>
      </c>
      <c r="Q74">
        <f>INDEX(allsections[[S]:[Order]],MATCH(PIs[[#This Row],[SGUID]],allsections[SGUID],0),3)</f>
        <v>4</v>
      </c>
      <c r="R74" t="s">
        <v>52</v>
      </c>
      <c r="S74" t="str">
        <f>INDEX(allsections[[S]:[Order]],MATCH(PIs[[#This Row],[SSGUID]],allsections[SGUID],0),1)</f>
        <v>-</v>
      </c>
      <c r="T74" t="str">
        <f>INDEX(allsections[[S]:[Order]],MATCH(PIs[[#This Row],[SSGUID]],allsections[SGUID],0),2)</f>
        <v>-</v>
      </c>
      <c r="V74" t="b">
        <v>0</v>
      </c>
    </row>
    <row r="75" spans="1:22" ht="409.6" hidden="1" x14ac:dyDescent="0.3">
      <c r="A75" t="s">
        <v>360</v>
      </c>
      <c r="C75" s="39" t="s">
        <v>354</v>
      </c>
      <c r="D75" t="s">
        <v>355</v>
      </c>
      <c r="E75" t="s">
        <v>356</v>
      </c>
      <c r="F75" t="s">
        <v>357</v>
      </c>
      <c r="G75" s="23" t="s">
        <v>358</v>
      </c>
      <c r="H75" t="s">
        <v>49</v>
      </c>
      <c r="I75" t="str">
        <f>INDEX(Level[Level],MATCH(PIs[[#This Row],[L]],Level[GUID],0),1)</f>
        <v>Requisito Minore</v>
      </c>
      <c r="L75" s="23" t="s">
        <v>359</v>
      </c>
      <c r="N75" t="s">
        <v>319</v>
      </c>
      <c r="O75" t="str">
        <f>INDEX(allsections[[S]:[Order]],MATCH(PIs[[#This Row],[SGUID]],allsections[SGUID],0),1)</f>
        <v>PROCESSO DI RECLAMO</v>
      </c>
      <c r="P75" t="str">
        <f>INDEX(allsections[[S]:[Order]],MATCH(PIs[[#This Row],[SGUID]],allsections[SGUID],0),2)</f>
        <v>-</v>
      </c>
      <c r="Q75">
        <f>INDEX(allsections[[S]:[Order]],MATCH(PIs[[#This Row],[SGUID]],allsections[SGUID],0),3)</f>
        <v>4</v>
      </c>
      <c r="R75" t="s">
        <v>52</v>
      </c>
      <c r="S75" t="str">
        <f>INDEX(allsections[[S]:[Order]],MATCH(PIs[[#This Row],[SSGUID]],allsections[SGUID],0),1)</f>
        <v>-</v>
      </c>
      <c r="T75" t="str">
        <f>INDEX(allsections[[S]:[Order]],MATCH(PIs[[#This Row],[SSGUID]],allsections[SGUID],0),2)</f>
        <v>-</v>
      </c>
      <c r="V75" t="b">
        <v>0</v>
      </c>
    </row>
    <row r="76" spans="1:22" ht="409.6" hidden="1" x14ac:dyDescent="0.3">
      <c r="A76" t="s">
        <v>361</v>
      </c>
      <c r="C76" s="39" t="s">
        <v>362</v>
      </c>
      <c r="D76" t="s">
        <v>363</v>
      </c>
      <c r="E76" t="s">
        <v>364</v>
      </c>
      <c r="F76" t="s">
        <v>365</v>
      </c>
      <c r="G76" s="23" t="s">
        <v>366</v>
      </c>
      <c r="H76" t="s">
        <v>67</v>
      </c>
      <c r="I76" t="str">
        <f>INDEX(Level[Level],MATCH(PIs[[#This Row],[L]],Level[GUID],0),1)</f>
        <v>Requisito Maggiore</v>
      </c>
      <c r="L76" s="23" t="s">
        <v>367</v>
      </c>
      <c r="N76" t="s">
        <v>319</v>
      </c>
      <c r="O76" t="str">
        <f>INDEX(allsections[[S]:[Order]],MATCH(PIs[[#This Row],[SGUID]],allsections[SGUID],0),1)</f>
        <v>PROCESSO DI RECLAMO</v>
      </c>
      <c r="P76" t="str">
        <f>INDEX(allsections[[S]:[Order]],MATCH(PIs[[#This Row],[SGUID]],allsections[SGUID],0),2)</f>
        <v>-</v>
      </c>
      <c r="Q76">
        <f>INDEX(allsections[[S]:[Order]],MATCH(PIs[[#This Row],[SGUID]],allsections[SGUID],0),3)</f>
        <v>4</v>
      </c>
      <c r="R76" t="s">
        <v>52</v>
      </c>
      <c r="S76" t="str">
        <f>INDEX(allsections[[S]:[Order]],MATCH(PIs[[#This Row],[SSGUID]],allsections[SGUID],0),1)</f>
        <v>-</v>
      </c>
      <c r="T76" t="str">
        <f>INDEX(allsections[[S]:[Order]],MATCH(PIs[[#This Row],[SSGUID]],allsections[SGUID],0),2)</f>
        <v>-</v>
      </c>
      <c r="V76" t="b">
        <v>0</v>
      </c>
    </row>
    <row r="77" spans="1:22" ht="409.6" hidden="1" x14ac:dyDescent="0.3">
      <c r="A77" t="s">
        <v>368</v>
      </c>
      <c r="C77" s="39" t="s">
        <v>362</v>
      </c>
      <c r="D77" t="s">
        <v>363</v>
      </c>
      <c r="E77" t="s">
        <v>364</v>
      </c>
      <c r="F77" t="s">
        <v>365</v>
      </c>
      <c r="G77" s="23" t="s">
        <v>366</v>
      </c>
      <c r="H77" t="s">
        <v>67</v>
      </c>
      <c r="I77" t="str">
        <f>INDEX(Level[Level],MATCH(PIs[[#This Row],[L]],Level[GUID],0),1)</f>
        <v>Requisito Maggiore</v>
      </c>
      <c r="L77" s="23" t="s">
        <v>367</v>
      </c>
      <c r="N77" t="s">
        <v>319</v>
      </c>
      <c r="O77" t="str">
        <f>INDEX(allsections[[S]:[Order]],MATCH(PIs[[#This Row],[SGUID]],allsections[SGUID],0),1)</f>
        <v>PROCESSO DI RECLAMO</v>
      </c>
      <c r="P77" t="str">
        <f>INDEX(allsections[[S]:[Order]],MATCH(PIs[[#This Row],[SGUID]],allsections[SGUID],0),2)</f>
        <v>-</v>
      </c>
      <c r="Q77">
        <f>INDEX(allsections[[S]:[Order]],MATCH(PIs[[#This Row],[SGUID]],allsections[SGUID],0),3)</f>
        <v>4</v>
      </c>
      <c r="R77" t="s">
        <v>52</v>
      </c>
      <c r="S77" t="str">
        <f>INDEX(allsections[[S]:[Order]],MATCH(PIs[[#This Row],[SSGUID]],allsections[SGUID],0),1)</f>
        <v>-</v>
      </c>
      <c r="T77" t="str">
        <f>INDEX(allsections[[S]:[Order]],MATCH(PIs[[#This Row],[SSGUID]],allsections[SGUID],0),2)</f>
        <v>-</v>
      </c>
      <c r="V77" t="b">
        <v>0</v>
      </c>
    </row>
    <row r="78" spans="1:22" ht="409.6" hidden="1" x14ac:dyDescent="0.3">
      <c r="A78" t="s">
        <v>369</v>
      </c>
      <c r="C78" s="39" t="s">
        <v>370</v>
      </c>
      <c r="D78" t="s">
        <v>371</v>
      </c>
      <c r="E78" t="s">
        <v>372</v>
      </c>
      <c r="F78" t="s">
        <v>373</v>
      </c>
      <c r="G78" s="23" t="s">
        <v>374</v>
      </c>
      <c r="H78" t="s">
        <v>49</v>
      </c>
      <c r="I78" t="str">
        <f>INDEX(Level[Level],MATCH(PIs[[#This Row],[L]],Level[GUID],0),1)</f>
        <v>Requisito Minore</v>
      </c>
      <c r="L78" s="23" t="s">
        <v>375</v>
      </c>
      <c r="N78" t="s">
        <v>376</v>
      </c>
      <c r="O78" t="str">
        <f>INDEX(allsections[[S]:[Order]],MATCH(PIs[[#This Row],[SGUID]],allsections[SGUID],0),1)</f>
        <v>RAPPRESENTANZA DEI LAVORATORI SECONDO GRASP</v>
      </c>
      <c r="P78" t="str">
        <f>INDEX(allsections[[S]:[Order]],MATCH(PIs[[#This Row],[SGUID]],allsections[SGUID],0),2)</f>
        <v>-</v>
      </c>
      <c r="Q78">
        <f>INDEX(allsections[[S]:[Order]],MATCH(PIs[[#This Row],[SGUID]],allsections[SGUID],0),3)</f>
        <v>3</v>
      </c>
      <c r="R78" t="s">
        <v>52</v>
      </c>
      <c r="S78" t="str">
        <f>INDEX(allsections[[S]:[Order]],MATCH(PIs[[#This Row],[SSGUID]],allsections[SGUID],0),1)</f>
        <v>-</v>
      </c>
      <c r="T78" t="str">
        <f>INDEX(allsections[[S]:[Order]],MATCH(PIs[[#This Row],[SSGUID]],allsections[SGUID],0),2)</f>
        <v>-</v>
      </c>
      <c r="V78" t="b">
        <v>0</v>
      </c>
    </row>
    <row r="79" spans="1:22" ht="409.6" hidden="1" x14ac:dyDescent="0.3">
      <c r="A79" t="s">
        <v>377</v>
      </c>
      <c r="C79" s="39" t="s">
        <v>370</v>
      </c>
      <c r="D79" t="s">
        <v>371</v>
      </c>
      <c r="E79" t="s">
        <v>372</v>
      </c>
      <c r="F79" t="s">
        <v>373</v>
      </c>
      <c r="G79" s="23" t="s">
        <v>374</v>
      </c>
      <c r="H79" t="s">
        <v>49</v>
      </c>
      <c r="I79" t="str">
        <f>INDEX(Level[Level],MATCH(PIs[[#This Row],[L]],Level[GUID],0),1)</f>
        <v>Requisito Minore</v>
      </c>
      <c r="L79" s="23" t="s">
        <v>375</v>
      </c>
      <c r="N79" t="s">
        <v>376</v>
      </c>
      <c r="O79" t="str">
        <f>INDEX(allsections[[S]:[Order]],MATCH(PIs[[#This Row],[SGUID]],allsections[SGUID],0),1)</f>
        <v>RAPPRESENTANZA DEI LAVORATORI SECONDO GRASP</v>
      </c>
      <c r="P79" t="str">
        <f>INDEX(allsections[[S]:[Order]],MATCH(PIs[[#This Row],[SGUID]],allsections[SGUID],0),2)</f>
        <v>-</v>
      </c>
      <c r="Q79">
        <f>INDEX(allsections[[S]:[Order]],MATCH(PIs[[#This Row],[SGUID]],allsections[SGUID],0),3)</f>
        <v>3</v>
      </c>
      <c r="R79" t="s">
        <v>52</v>
      </c>
      <c r="S79" t="str">
        <f>INDEX(allsections[[S]:[Order]],MATCH(PIs[[#This Row],[SSGUID]],allsections[SGUID],0),1)</f>
        <v>-</v>
      </c>
      <c r="T79" t="str">
        <f>INDEX(allsections[[S]:[Order]],MATCH(PIs[[#This Row],[SSGUID]],allsections[SGUID],0),2)</f>
        <v>-</v>
      </c>
      <c r="V79" t="b">
        <v>0</v>
      </c>
    </row>
    <row r="80" spans="1:22" ht="288" hidden="1" x14ac:dyDescent="0.3">
      <c r="A80" t="s">
        <v>378</v>
      </c>
      <c r="C80" s="39" t="s">
        <v>379</v>
      </c>
      <c r="D80" t="s">
        <v>380</v>
      </c>
      <c r="E80" t="s">
        <v>381</v>
      </c>
      <c r="F80" t="s">
        <v>382</v>
      </c>
      <c r="G80" t="s">
        <v>383</v>
      </c>
      <c r="H80" t="s">
        <v>67</v>
      </c>
      <c r="I80" t="str">
        <f>INDEX(Level[Level],MATCH(PIs[[#This Row],[L]],Level[GUID],0),1)</f>
        <v>Requisito Maggiore</v>
      </c>
      <c r="L80" s="23" t="s">
        <v>384</v>
      </c>
      <c r="N80" t="s">
        <v>376</v>
      </c>
      <c r="O80" t="str">
        <f>INDEX(allsections[[S]:[Order]],MATCH(PIs[[#This Row],[SGUID]],allsections[SGUID],0),1)</f>
        <v>RAPPRESENTANZA DEI LAVORATORI SECONDO GRASP</v>
      </c>
      <c r="P80" t="str">
        <f>INDEX(allsections[[S]:[Order]],MATCH(PIs[[#This Row],[SGUID]],allsections[SGUID],0),2)</f>
        <v>-</v>
      </c>
      <c r="Q80">
        <f>INDEX(allsections[[S]:[Order]],MATCH(PIs[[#This Row],[SGUID]],allsections[SGUID],0),3)</f>
        <v>3</v>
      </c>
      <c r="R80" t="s">
        <v>52</v>
      </c>
      <c r="S80" t="str">
        <f>INDEX(allsections[[S]:[Order]],MATCH(PIs[[#This Row],[SSGUID]],allsections[SGUID],0),1)</f>
        <v>-</v>
      </c>
      <c r="T80" t="str">
        <f>INDEX(allsections[[S]:[Order]],MATCH(PIs[[#This Row],[SSGUID]],allsections[SGUID],0),2)</f>
        <v>-</v>
      </c>
      <c r="V80" t="b">
        <v>0</v>
      </c>
    </row>
    <row r="81" spans="1:22" ht="288" hidden="1" x14ac:dyDescent="0.3">
      <c r="A81" t="s">
        <v>385</v>
      </c>
      <c r="C81" s="39" t="s">
        <v>379</v>
      </c>
      <c r="D81" t="s">
        <v>380</v>
      </c>
      <c r="E81" t="s">
        <v>381</v>
      </c>
      <c r="F81" t="s">
        <v>382</v>
      </c>
      <c r="G81" t="s">
        <v>383</v>
      </c>
      <c r="H81" t="s">
        <v>67</v>
      </c>
      <c r="I81" t="str">
        <f>INDEX(Level[Level],MATCH(PIs[[#This Row],[L]],Level[GUID],0),1)</f>
        <v>Requisito Maggiore</v>
      </c>
      <c r="L81" s="23" t="s">
        <v>384</v>
      </c>
      <c r="N81" t="s">
        <v>376</v>
      </c>
      <c r="O81" t="str">
        <f>INDEX(allsections[[S]:[Order]],MATCH(PIs[[#This Row],[SGUID]],allsections[SGUID],0),1)</f>
        <v>RAPPRESENTANZA DEI LAVORATORI SECONDO GRASP</v>
      </c>
      <c r="P81" t="str">
        <f>INDEX(allsections[[S]:[Order]],MATCH(PIs[[#This Row],[SGUID]],allsections[SGUID],0),2)</f>
        <v>-</v>
      </c>
      <c r="Q81">
        <f>INDEX(allsections[[S]:[Order]],MATCH(PIs[[#This Row],[SGUID]],allsections[SGUID],0),3)</f>
        <v>3</v>
      </c>
      <c r="R81" t="s">
        <v>52</v>
      </c>
      <c r="S81" t="str">
        <f>INDEX(allsections[[S]:[Order]],MATCH(PIs[[#This Row],[SSGUID]],allsections[SGUID],0),1)</f>
        <v>-</v>
      </c>
      <c r="T81" t="str">
        <f>INDEX(allsections[[S]:[Order]],MATCH(PIs[[#This Row],[SSGUID]],allsections[SGUID],0),2)</f>
        <v>-</v>
      </c>
      <c r="V81" t="b">
        <v>0</v>
      </c>
    </row>
    <row r="82" spans="1:22" ht="409.6" hidden="1" x14ac:dyDescent="0.3">
      <c r="A82" t="s">
        <v>386</v>
      </c>
      <c r="C82" s="39" t="s">
        <v>387</v>
      </c>
      <c r="D82" t="s">
        <v>388</v>
      </c>
      <c r="E82" t="s">
        <v>389</v>
      </c>
      <c r="F82" t="s">
        <v>390</v>
      </c>
      <c r="G82" s="23" t="s">
        <v>391</v>
      </c>
      <c r="H82" t="s">
        <v>49</v>
      </c>
      <c r="I82" t="str">
        <f>INDEX(Level[Level],MATCH(PIs[[#This Row],[L]],Level[GUID],0),1)</f>
        <v>Requisito Minore</v>
      </c>
      <c r="L82" s="23" t="s">
        <v>392</v>
      </c>
      <c r="N82" t="s">
        <v>376</v>
      </c>
      <c r="O82" t="str">
        <f>INDEX(allsections[[S]:[Order]],MATCH(PIs[[#This Row],[SGUID]],allsections[SGUID],0),1)</f>
        <v>RAPPRESENTANZA DEI LAVORATORI SECONDO GRASP</v>
      </c>
      <c r="P82" t="str">
        <f>INDEX(allsections[[S]:[Order]],MATCH(PIs[[#This Row],[SGUID]],allsections[SGUID],0),2)</f>
        <v>-</v>
      </c>
      <c r="Q82">
        <f>INDEX(allsections[[S]:[Order]],MATCH(PIs[[#This Row],[SGUID]],allsections[SGUID],0),3)</f>
        <v>3</v>
      </c>
      <c r="R82" t="s">
        <v>52</v>
      </c>
      <c r="S82" t="str">
        <f>INDEX(allsections[[S]:[Order]],MATCH(PIs[[#This Row],[SSGUID]],allsections[SGUID],0),1)</f>
        <v>-</v>
      </c>
      <c r="T82" t="str">
        <f>INDEX(allsections[[S]:[Order]],MATCH(PIs[[#This Row],[SSGUID]],allsections[SGUID],0),2)</f>
        <v>-</v>
      </c>
      <c r="V82" t="b">
        <v>0</v>
      </c>
    </row>
    <row r="83" spans="1:22" ht="409.6" hidden="1" x14ac:dyDescent="0.3">
      <c r="A83" t="s">
        <v>393</v>
      </c>
      <c r="C83" s="39" t="s">
        <v>387</v>
      </c>
      <c r="D83" t="s">
        <v>388</v>
      </c>
      <c r="E83" t="s">
        <v>389</v>
      </c>
      <c r="F83" t="s">
        <v>390</v>
      </c>
      <c r="G83" s="23" t="s">
        <v>391</v>
      </c>
      <c r="H83" t="s">
        <v>49</v>
      </c>
      <c r="I83" t="str">
        <f>INDEX(Level[Level],MATCH(PIs[[#This Row],[L]],Level[GUID],0),1)</f>
        <v>Requisito Minore</v>
      </c>
      <c r="L83" s="23" t="s">
        <v>392</v>
      </c>
      <c r="N83" t="s">
        <v>376</v>
      </c>
      <c r="O83" t="str">
        <f>INDEX(allsections[[S]:[Order]],MATCH(PIs[[#This Row],[SGUID]],allsections[SGUID],0),1)</f>
        <v>RAPPRESENTANZA DEI LAVORATORI SECONDO GRASP</v>
      </c>
      <c r="P83" t="str">
        <f>INDEX(allsections[[S]:[Order]],MATCH(PIs[[#This Row],[SGUID]],allsections[SGUID],0),2)</f>
        <v>-</v>
      </c>
      <c r="Q83">
        <f>INDEX(allsections[[S]:[Order]],MATCH(PIs[[#This Row],[SGUID]],allsections[SGUID],0),3)</f>
        <v>3</v>
      </c>
      <c r="R83" t="s">
        <v>52</v>
      </c>
      <c r="S83" t="str">
        <f>INDEX(allsections[[S]:[Order]],MATCH(PIs[[#This Row],[SSGUID]],allsections[SGUID],0),1)</f>
        <v>-</v>
      </c>
      <c r="T83" t="str">
        <f>INDEX(allsections[[S]:[Order]],MATCH(PIs[[#This Row],[SSGUID]],allsections[SGUID],0),2)</f>
        <v>-</v>
      </c>
      <c r="V83" t="b">
        <v>0</v>
      </c>
    </row>
    <row r="84" spans="1:22" ht="409.6" hidden="1" x14ac:dyDescent="0.3">
      <c r="A84" t="s">
        <v>394</v>
      </c>
      <c r="C84" s="39" t="s">
        <v>395</v>
      </c>
      <c r="D84" t="s">
        <v>396</v>
      </c>
      <c r="E84" t="s">
        <v>397</v>
      </c>
      <c r="F84" t="s">
        <v>398</v>
      </c>
      <c r="G84" s="23" t="s">
        <v>399</v>
      </c>
      <c r="H84" t="s">
        <v>67</v>
      </c>
      <c r="I84" t="str">
        <f>INDEX(Level[Level],MATCH(PIs[[#This Row],[L]],Level[GUID],0),1)</f>
        <v>Requisito Maggiore</v>
      </c>
      <c r="L84" s="23" t="s">
        <v>335</v>
      </c>
      <c r="N84" t="s">
        <v>376</v>
      </c>
      <c r="O84" t="str">
        <f>INDEX(allsections[[S]:[Order]],MATCH(PIs[[#This Row],[SGUID]],allsections[SGUID],0),1)</f>
        <v>RAPPRESENTANZA DEI LAVORATORI SECONDO GRASP</v>
      </c>
      <c r="P84" t="str">
        <f>INDEX(allsections[[S]:[Order]],MATCH(PIs[[#This Row],[SGUID]],allsections[SGUID],0),2)</f>
        <v>-</v>
      </c>
      <c r="Q84">
        <f>INDEX(allsections[[S]:[Order]],MATCH(PIs[[#This Row],[SGUID]],allsections[SGUID],0),3)</f>
        <v>3</v>
      </c>
      <c r="R84" t="s">
        <v>52</v>
      </c>
      <c r="S84" t="str">
        <f>INDEX(allsections[[S]:[Order]],MATCH(PIs[[#This Row],[SSGUID]],allsections[SGUID],0),1)</f>
        <v>-</v>
      </c>
      <c r="T84" t="str">
        <f>INDEX(allsections[[S]:[Order]],MATCH(PIs[[#This Row],[SSGUID]],allsections[SGUID],0),2)</f>
        <v>-</v>
      </c>
      <c r="V84" t="b">
        <v>0</v>
      </c>
    </row>
    <row r="85" spans="1:22" ht="409.6" hidden="1" x14ac:dyDescent="0.3">
      <c r="A85" t="s">
        <v>400</v>
      </c>
      <c r="C85" s="39" t="s">
        <v>395</v>
      </c>
      <c r="D85" t="s">
        <v>396</v>
      </c>
      <c r="E85" t="s">
        <v>397</v>
      </c>
      <c r="F85" t="s">
        <v>398</v>
      </c>
      <c r="G85" s="23" t="s">
        <v>399</v>
      </c>
      <c r="H85" t="s">
        <v>67</v>
      </c>
      <c r="I85" t="str">
        <f>INDEX(Level[Level],MATCH(PIs[[#This Row],[L]],Level[GUID],0),1)</f>
        <v>Requisito Maggiore</v>
      </c>
      <c r="L85" s="23" t="s">
        <v>335</v>
      </c>
      <c r="N85" t="s">
        <v>376</v>
      </c>
      <c r="O85" t="str">
        <f>INDEX(allsections[[S]:[Order]],MATCH(PIs[[#This Row],[SGUID]],allsections[SGUID],0),1)</f>
        <v>RAPPRESENTANZA DEI LAVORATORI SECONDO GRASP</v>
      </c>
      <c r="P85" t="str">
        <f>INDEX(allsections[[S]:[Order]],MATCH(PIs[[#This Row],[SGUID]],allsections[SGUID],0),2)</f>
        <v>-</v>
      </c>
      <c r="Q85">
        <f>INDEX(allsections[[S]:[Order]],MATCH(PIs[[#This Row],[SGUID]],allsections[SGUID],0),3)</f>
        <v>3</v>
      </c>
      <c r="R85" t="s">
        <v>52</v>
      </c>
      <c r="S85" t="str">
        <f>INDEX(allsections[[S]:[Order]],MATCH(PIs[[#This Row],[SSGUID]],allsections[SGUID],0),1)</f>
        <v>-</v>
      </c>
      <c r="T85" t="str">
        <f>INDEX(allsections[[S]:[Order]],MATCH(PIs[[#This Row],[SSGUID]],allsections[SGUID],0),2)</f>
        <v>-</v>
      </c>
      <c r="V85" t="b">
        <v>0</v>
      </c>
    </row>
    <row r="86" spans="1:22" ht="409.6" hidden="1" x14ac:dyDescent="0.3">
      <c r="A86" t="s">
        <v>401</v>
      </c>
      <c r="C86" s="39" t="s">
        <v>402</v>
      </c>
      <c r="D86" t="s">
        <v>403</v>
      </c>
      <c r="E86" t="s">
        <v>404</v>
      </c>
      <c r="F86" t="s">
        <v>405</v>
      </c>
      <c r="G86" s="23" t="s">
        <v>406</v>
      </c>
      <c r="H86" t="s">
        <v>67</v>
      </c>
      <c r="I86" t="str">
        <f>INDEX(Level[Level],MATCH(PIs[[#This Row],[L]],Level[GUID],0),1)</f>
        <v>Requisito Maggiore</v>
      </c>
      <c r="L86" s="23" t="s">
        <v>407</v>
      </c>
      <c r="N86" t="s">
        <v>376</v>
      </c>
      <c r="O86" t="str">
        <f>INDEX(allsections[[S]:[Order]],MATCH(PIs[[#This Row],[SGUID]],allsections[SGUID],0),1)</f>
        <v>RAPPRESENTANZA DEI LAVORATORI SECONDO GRASP</v>
      </c>
      <c r="P86" t="str">
        <f>INDEX(allsections[[S]:[Order]],MATCH(PIs[[#This Row],[SGUID]],allsections[SGUID],0),2)</f>
        <v>-</v>
      </c>
      <c r="Q86">
        <f>INDEX(allsections[[S]:[Order]],MATCH(PIs[[#This Row],[SGUID]],allsections[SGUID],0),3)</f>
        <v>3</v>
      </c>
      <c r="R86" t="s">
        <v>52</v>
      </c>
      <c r="S86" t="str">
        <f>INDEX(allsections[[S]:[Order]],MATCH(PIs[[#This Row],[SSGUID]],allsections[SGUID],0),1)</f>
        <v>-</v>
      </c>
      <c r="T86" t="str">
        <f>INDEX(allsections[[S]:[Order]],MATCH(PIs[[#This Row],[SSGUID]],allsections[SGUID],0),2)</f>
        <v>-</v>
      </c>
      <c r="V86" t="b">
        <v>0</v>
      </c>
    </row>
    <row r="87" spans="1:22" ht="409.6" hidden="1" x14ac:dyDescent="0.3">
      <c r="A87" t="s">
        <v>408</v>
      </c>
      <c r="C87" s="39" t="s">
        <v>402</v>
      </c>
      <c r="D87" t="s">
        <v>403</v>
      </c>
      <c r="E87" t="s">
        <v>404</v>
      </c>
      <c r="F87" t="s">
        <v>405</v>
      </c>
      <c r="G87" s="23" t="s">
        <v>406</v>
      </c>
      <c r="H87" t="s">
        <v>67</v>
      </c>
      <c r="I87" t="str">
        <f>INDEX(Level[Level],MATCH(PIs[[#This Row],[L]],Level[GUID],0),1)</f>
        <v>Requisito Maggiore</v>
      </c>
      <c r="L87" s="23" t="s">
        <v>409</v>
      </c>
      <c r="N87" t="s">
        <v>376</v>
      </c>
      <c r="O87" t="str">
        <f>INDEX(allsections[[S]:[Order]],MATCH(PIs[[#This Row],[SGUID]],allsections[SGUID],0),1)</f>
        <v>RAPPRESENTANZA DEI LAVORATORI SECONDO GRASP</v>
      </c>
      <c r="P87" t="str">
        <f>INDEX(allsections[[S]:[Order]],MATCH(PIs[[#This Row],[SGUID]],allsections[SGUID],0),2)</f>
        <v>-</v>
      </c>
      <c r="Q87">
        <f>INDEX(allsections[[S]:[Order]],MATCH(PIs[[#This Row],[SGUID]],allsections[SGUID],0),3)</f>
        <v>3</v>
      </c>
      <c r="R87" t="s">
        <v>52</v>
      </c>
      <c r="S87" t="str">
        <f>INDEX(allsections[[S]:[Order]],MATCH(PIs[[#This Row],[SSGUID]],allsections[SGUID],0),1)</f>
        <v>-</v>
      </c>
      <c r="T87" t="str">
        <f>INDEX(allsections[[S]:[Order]],MATCH(PIs[[#This Row],[SSGUID]],allsections[SGUID],0),2)</f>
        <v>-</v>
      </c>
      <c r="V87" t="b">
        <v>0</v>
      </c>
    </row>
    <row r="88" spans="1:22" ht="409.6" hidden="1" x14ac:dyDescent="0.3">
      <c r="A88" t="s">
        <v>410</v>
      </c>
      <c r="C88" s="39" t="s">
        <v>411</v>
      </c>
      <c r="D88" t="s">
        <v>412</v>
      </c>
      <c r="E88" t="s">
        <v>413</v>
      </c>
      <c r="F88" t="s">
        <v>414</v>
      </c>
      <c r="G88" s="23" t="s">
        <v>415</v>
      </c>
      <c r="H88" t="s">
        <v>67</v>
      </c>
      <c r="I88" t="str">
        <f>INDEX(Level[Level],MATCH(PIs[[#This Row],[L]],Level[GUID],0),1)</f>
        <v>Requisito Maggiore</v>
      </c>
      <c r="L88" s="23" t="s">
        <v>416</v>
      </c>
      <c r="N88" t="s">
        <v>417</v>
      </c>
      <c r="O88" t="e">
        <f>INDEX(allsections[[S]:[Order]],MATCH(PIs[[#This Row],[SGUID]],allsections[SGUID],0),1)</f>
        <v>#N/A</v>
      </c>
      <c r="P88" t="e">
        <f>INDEX(allsections[[S]:[Order]],MATCH(PIs[[#This Row],[SGUID]],allsections[SGUID],0),2)</f>
        <v>#N/A</v>
      </c>
      <c r="Q88" t="e">
        <f>INDEX(allsections[[S]:[Order]],MATCH(PIs[[#This Row],[SGUID]],allsections[SGUID],0),3)</f>
        <v>#N/A</v>
      </c>
      <c r="R88" t="s">
        <v>52</v>
      </c>
      <c r="S88" t="str">
        <f>INDEX(allsections[[S]:[Order]],MATCH(PIs[[#This Row],[SSGUID]],allsections[SGUID],0),1)</f>
        <v>-</v>
      </c>
      <c r="T88" t="str">
        <f>INDEX(allsections[[S]:[Order]],MATCH(PIs[[#This Row],[SSGUID]],allsections[SGUID],0),2)</f>
        <v>-</v>
      </c>
      <c r="V88" t="b">
        <v>0</v>
      </c>
    </row>
    <row r="89" spans="1:22" ht="187.2" hidden="1" x14ac:dyDescent="0.3">
      <c r="A89" t="s">
        <v>418</v>
      </c>
      <c r="C89" s="39" t="s">
        <v>419</v>
      </c>
      <c r="D89" t="s">
        <v>420</v>
      </c>
      <c r="E89" t="s">
        <v>421</v>
      </c>
      <c r="F89" t="s">
        <v>422</v>
      </c>
      <c r="G89" s="23" t="s">
        <v>423</v>
      </c>
      <c r="H89" t="s">
        <v>49</v>
      </c>
      <c r="I89" t="str">
        <f>INDEX(Level[Level],MATCH(PIs[[#This Row],[L]],Level[GUID],0),1)</f>
        <v>Requisito Minore</v>
      </c>
      <c r="L89" s="23" t="s">
        <v>424</v>
      </c>
      <c r="N89" t="s">
        <v>425</v>
      </c>
      <c r="O89" t="str">
        <f>INDEX(allsections[[S]:[Order]],MATCH(PIs[[#This Row],[SGUID]],allsections[SGUID],0),1)</f>
        <v>PROCEDURE DISCIPLINARI</v>
      </c>
      <c r="P89" t="str">
        <f>INDEX(allsections[[S]:[Order]],MATCH(PIs[[#This Row],[SGUID]],allsections[SGUID],0),2)</f>
        <v>-</v>
      </c>
      <c r="Q89">
        <f>INDEX(allsections[[S]:[Order]],MATCH(PIs[[#This Row],[SGUID]],allsections[SGUID],0),3)</f>
        <v>14</v>
      </c>
      <c r="R89" t="s">
        <v>52</v>
      </c>
      <c r="S89" t="str">
        <f>INDEX(allsections[[S]:[Order]],MATCH(PIs[[#This Row],[SSGUID]],allsections[SGUID],0),1)</f>
        <v>-</v>
      </c>
      <c r="T89" t="str">
        <f>INDEX(allsections[[S]:[Order]],MATCH(PIs[[#This Row],[SSGUID]],allsections[SGUID],0),2)</f>
        <v>-</v>
      </c>
      <c r="V89" t="b">
        <v>0</v>
      </c>
    </row>
    <row r="90" spans="1:22" ht="187.2" hidden="1" x14ac:dyDescent="0.3">
      <c r="A90" t="s">
        <v>426</v>
      </c>
      <c r="C90" s="39" t="s">
        <v>419</v>
      </c>
      <c r="D90" t="s">
        <v>420</v>
      </c>
      <c r="E90" t="s">
        <v>421</v>
      </c>
      <c r="F90" t="s">
        <v>422</v>
      </c>
      <c r="G90" s="23" t="s">
        <v>423</v>
      </c>
      <c r="H90" t="s">
        <v>49</v>
      </c>
      <c r="I90" t="str">
        <f>INDEX(Level[Level],MATCH(PIs[[#This Row],[L]],Level[GUID],0),1)</f>
        <v>Requisito Minore</v>
      </c>
      <c r="L90" s="23" t="s">
        <v>424</v>
      </c>
      <c r="N90" t="s">
        <v>425</v>
      </c>
      <c r="O90" t="str">
        <f>INDEX(allsections[[S]:[Order]],MATCH(PIs[[#This Row],[SGUID]],allsections[SGUID],0),1)</f>
        <v>PROCEDURE DISCIPLINARI</v>
      </c>
      <c r="P90" t="str">
        <f>INDEX(allsections[[S]:[Order]],MATCH(PIs[[#This Row],[SGUID]],allsections[SGUID],0),2)</f>
        <v>-</v>
      </c>
      <c r="Q90">
        <f>INDEX(allsections[[S]:[Order]],MATCH(PIs[[#This Row],[SGUID]],allsections[SGUID],0),3)</f>
        <v>14</v>
      </c>
      <c r="R90" t="s">
        <v>52</v>
      </c>
      <c r="S90" t="str">
        <f>INDEX(allsections[[S]:[Order]],MATCH(PIs[[#This Row],[SSGUID]],allsections[SGUID],0),1)</f>
        <v>-</v>
      </c>
      <c r="T90" t="str">
        <f>INDEX(allsections[[S]:[Order]],MATCH(PIs[[#This Row],[SSGUID]],allsections[SGUID],0),2)</f>
        <v>-</v>
      </c>
      <c r="V90" t="b">
        <v>0</v>
      </c>
    </row>
    <row r="91" spans="1:22" ht="409.6" hidden="1" x14ac:dyDescent="0.3">
      <c r="A91" t="s">
        <v>427</v>
      </c>
      <c r="C91" s="39" t="s">
        <v>428</v>
      </c>
      <c r="D91" t="s">
        <v>429</v>
      </c>
      <c r="E91" t="s">
        <v>430</v>
      </c>
      <c r="F91" t="s">
        <v>431</v>
      </c>
      <c r="G91" s="23" t="s">
        <v>432</v>
      </c>
      <c r="H91" t="s">
        <v>49</v>
      </c>
      <c r="I91" t="str">
        <f>INDEX(Level[Level],MATCH(PIs[[#This Row],[L]],Level[GUID],0),1)</f>
        <v>Requisito Minore</v>
      </c>
      <c r="L91" s="23" t="s">
        <v>433</v>
      </c>
      <c r="N91" t="s">
        <v>425</v>
      </c>
      <c r="O91" t="str">
        <f>INDEX(allsections[[S]:[Order]],MATCH(PIs[[#This Row],[SGUID]],allsections[SGUID],0),1)</f>
        <v>PROCEDURE DISCIPLINARI</v>
      </c>
      <c r="P91" t="str">
        <f>INDEX(allsections[[S]:[Order]],MATCH(PIs[[#This Row],[SGUID]],allsections[SGUID],0),2)</f>
        <v>-</v>
      </c>
      <c r="Q91">
        <f>INDEX(allsections[[S]:[Order]],MATCH(PIs[[#This Row],[SGUID]],allsections[SGUID],0),3)</f>
        <v>14</v>
      </c>
      <c r="R91" t="s">
        <v>52</v>
      </c>
      <c r="S91" t="str">
        <f>INDEX(allsections[[S]:[Order]],MATCH(PIs[[#This Row],[SSGUID]],allsections[SGUID],0),1)</f>
        <v>-</v>
      </c>
      <c r="T91" t="str">
        <f>INDEX(allsections[[S]:[Order]],MATCH(PIs[[#This Row],[SSGUID]],allsections[SGUID],0),2)</f>
        <v>-</v>
      </c>
      <c r="V91" t="b">
        <v>0</v>
      </c>
    </row>
    <row r="92" spans="1:22" ht="409.6" hidden="1" x14ac:dyDescent="0.3">
      <c r="A92" t="s">
        <v>434</v>
      </c>
      <c r="C92" s="39" t="s">
        <v>428</v>
      </c>
      <c r="D92" t="s">
        <v>429</v>
      </c>
      <c r="E92" t="s">
        <v>430</v>
      </c>
      <c r="F92" t="s">
        <v>431</v>
      </c>
      <c r="G92" s="23" t="s">
        <v>432</v>
      </c>
      <c r="H92" t="s">
        <v>49</v>
      </c>
      <c r="I92" t="str">
        <f>INDEX(Level[Level],MATCH(PIs[[#This Row],[L]],Level[GUID],0),1)</f>
        <v>Requisito Minore</v>
      </c>
      <c r="L92" s="23" t="s">
        <v>433</v>
      </c>
      <c r="N92" t="s">
        <v>425</v>
      </c>
      <c r="O92" t="str">
        <f>INDEX(allsections[[S]:[Order]],MATCH(PIs[[#This Row],[SGUID]],allsections[SGUID],0),1)</f>
        <v>PROCEDURE DISCIPLINARI</v>
      </c>
      <c r="P92" t="str">
        <f>INDEX(allsections[[S]:[Order]],MATCH(PIs[[#This Row],[SGUID]],allsections[SGUID],0),2)</f>
        <v>-</v>
      </c>
      <c r="Q92">
        <f>INDEX(allsections[[S]:[Order]],MATCH(PIs[[#This Row],[SGUID]],allsections[SGUID],0),3)</f>
        <v>14</v>
      </c>
      <c r="R92" t="s">
        <v>52</v>
      </c>
      <c r="S92" t="str">
        <f>INDEX(allsections[[S]:[Order]],MATCH(PIs[[#This Row],[SSGUID]],allsections[SGUID],0),1)</f>
        <v>-</v>
      </c>
      <c r="T92" t="str">
        <f>INDEX(allsections[[S]:[Order]],MATCH(PIs[[#This Row],[SSGUID]],allsections[SGUID],0),2)</f>
        <v>-</v>
      </c>
      <c r="V92" t="b">
        <v>0</v>
      </c>
    </row>
    <row r="93" spans="1:22" ht="360" hidden="1" x14ac:dyDescent="0.3">
      <c r="A93" t="s">
        <v>435</v>
      </c>
      <c r="C93" s="39" t="s">
        <v>436</v>
      </c>
      <c r="D93" t="s">
        <v>437</v>
      </c>
      <c r="E93" t="s">
        <v>438</v>
      </c>
      <c r="F93" t="s">
        <v>439</v>
      </c>
      <c r="G93" s="23" t="s">
        <v>440</v>
      </c>
      <c r="H93" t="s">
        <v>67</v>
      </c>
      <c r="I93" t="str">
        <f>INDEX(Level[Level],MATCH(PIs[[#This Row],[L]],Level[GUID],0),1)</f>
        <v>Requisito Maggiore</v>
      </c>
      <c r="L93" s="23" t="s">
        <v>441</v>
      </c>
      <c r="N93" t="s">
        <v>425</v>
      </c>
      <c r="O93" t="str">
        <f>INDEX(allsections[[S]:[Order]],MATCH(PIs[[#This Row],[SGUID]],allsections[SGUID],0),1)</f>
        <v>PROCEDURE DISCIPLINARI</v>
      </c>
      <c r="P93" t="str">
        <f>INDEX(allsections[[S]:[Order]],MATCH(PIs[[#This Row],[SGUID]],allsections[SGUID],0),2)</f>
        <v>-</v>
      </c>
      <c r="Q93">
        <f>INDEX(allsections[[S]:[Order]],MATCH(PIs[[#This Row],[SGUID]],allsections[SGUID],0),3)</f>
        <v>14</v>
      </c>
      <c r="R93" t="s">
        <v>52</v>
      </c>
      <c r="S93" t="str">
        <f>INDEX(allsections[[S]:[Order]],MATCH(PIs[[#This Row],[SSGUID]],allsections[SGUID],0),1)</f>
        <v>-</v>
      </c>
      <c r="T93" t="str">
        <f>INDEX(allsections[[S]:[Order]],MATCH(PIs[[#This Row],[SSGUID]],allsections[SGUID],0),2)</f>
        <v>-</v>
      </c>
      <c r="V93" t="b">
        <v>0</v>
      </c>
    </row>
    <row r="94" spans="1:22" ht="360" hidden="1" x14ac:dyDescent="0.3">
      <c r="A94" t="s">
        <v>442</v>
      </c>
      <c r="C94" s="39" t="s">
        <v>436</v>
      </c>
      <c r="D94" t="s">
        <v>437</v>
      </c>
      <c r="E94" t="s">
        <v>438</v>
      </c>
      <c r="F94" t="s">
        <v>439</v>
      </c>
      <c r="G94" s="23" t="s">
        <v>440</v>
      </c>
      <c r="H94" t="s">
        <v>67</v>
      </c>
      <c r="I94" t="str">
        <f>INDEX(Level[Level],MATCH(PIs[[#This Row],[L]],Level[GUID],0),1)</f>
        <v>Requisito Maggiore</v>
      </c>
      <c r="L94" s="23" t="s">
        <v>441</v>
      </c>
      <c r="N94" t="s">
        <v>425</v>
      </c>
      <c r="O94" t="str">
        <f>INDEX(allsections[[S]:[Order]],MATCH(PIs[[#This Row],[SGUID]],allsections[SGUID],0),1)</f>
        <v>PROCEDURE DISCIPLINARI</v>
      </c>
      <c r="P94" t="str">
        <f>INDEX(allsections[[S]:[Order]],MATCH(PIs[[#This Row],[SGUID]],allsections[SGUID],0),2)</f>
        <v>-</v>
      </c>
      <c r="Q94">
        <f>INDEX(allsections[[S]:[Order]],MATCH(PIs[[#This Row],[SGUID]],allsections[SGUID],0),3)</f>
        <v>14</v>
      </c>
      <c r="R94" t="s">
        <v>52</v>
      </c>
      <c r="S94" t="str">
        <f>INDEX(allsections[[S]:[Order]],MATCH(PIs[[#This Row],[SSGUID]],allsections[SGUID],0),1)</f>
        <v>-</v>
      </c>
      <c r="T94" t="str">
        <f>INDEX(allsections[[S]:[Order]],MATCH(PIs[[#This Row],[SSGUID]],allsections[SGUID],0),2)</f>
        <v>-</v>
      </c>
      <c r="V94" t="b">
        <v>0</v>
      </c>
    </row>
    <row r="95" spans="1:22" ht="409.6" hidden="1" x14ac:dyDescent="0.3">
      <c r="A95" t="s">
        <v>443</v>
      </c>
      <c r="C95" s="39" t="s">
        <v>444</v>
      </c>
      <c r="D95" t="s">
        <v>445</v>
      </c>
      <c r="E95" t="s">
        <v>446</v>
      </c>
      <c r="F95" t="s">
        <v>447</v>
      </c>
      <c r="G95" s="23" t="s">
        <v>448</v>
      </c>
      <c r="H95" t="s">
        <v>49</v>
      </c>
      <c r="I95" t="str">
        <f>INDEX(Level[Level],MATCH(PIs[[#This Row],[L]],Level[GUID],0),1)</f>
        <v>Requisito Minore</v>
      </c>
      <c r="L95" s="23" t="s">
        <v>449</v>
      </c>
      <c r="N95" t="s">
        <v>450</v>
      </c>
      <c r="O95" t="str">
        <f>INDEX(allsections[[S]:[Order]],MATCH(PIs[[#This Row],[SGUID]],allsections[SGUID],0),1)</f>
        <v>ORARIO DI LAVORO</v>
      </c>
      <c r="P95" t="str">
        <f>INDEX(allsections[[S]:[Order]],MATCH(PIs[[#This Row],[SGUID]],allsections[SGUID],0),2)</f>
        <v>-</v>
      </c>
      <c r="Q95">
        <f>INDEX(allsections[[S]:[Order]],MATCH(PIs[[#This Row],[SGUID]],allsections[SGUID],0),3)</f>
        <v>13</v>
      </c>
      <c r="R95" t="s">
        <v>52</v>
      </c>
      <c r="S95" t="str">
        <f>INDEX(allsections[[S]:[Order]],MATCH(PIs[[#This Row],[SSGUID]],allsections[SGUID],0),1)</f>
        <v>-</v>
      </c>
      <c r="T95" t="str">
        <f>INDEX(allsections[[S]:[Order]],MATCH(PIs[[#This Row],[SSGUID]],allsections[SGUID],0),2)</f>
        <v>-</v>
      </c>
      <c r="V95" t="b">
        <v>0</v>
      </c>
    </row>
    <row r="96" spans="1:22" ht="409.6" hidden="1" x14ac:dyDescent="0.3">
      <c r="A96" t="s">
        <v>451</v>
      </c>
      <c r="C96" s="39" t="s">
        <v>444</v>
      </c>
      <c r="D96" t="s">
        <v>445</v>
      </c>
      <c r="E96" t="s">
        <v>446</v>
      </c>
      <c r="F96" t="s">
        <v>447</v>
      </c>
      <c r="G96" s="23" t="s">
        <v>448</v>
      </c>
      <c r="H96" t="s">
        <v>49</v>
      </c>
      <c r="I96" t="str">
        <f>INDEX(Level[Level],MATCH(PIs[[#This Row],[L]],Level[GUID],0),1)</f>
        <v>Requisito Minore</v>
      </c>
      <c r="L96" s="23" t="s">
        <v>449</v>
      </c>
      <c r="N96" t="s">
        <v>450</v>
      </c>
      <c r="O96" t="str">
        <f>INDEX(allsections[[S]:[Order]],MATCH(PIs[[#This Row],[SGUID]],allsections[SGUID],0),1)</f>
        <v>ORARIO DI LAVORO</v>
      </c>
      <c r="P96" t="str">
        <f>INDEX(allsections[[S]:[Order]],MATCH(PIs[[#This Row],[SGUID]],allsections[SGUID],0),2)</f>
        <v>-</v>
      </c>
      <c r="Q96">
        <f>INDEX(allsections[[S]:[Order]],MATCH(PIs[[#This Row],[SGUID]],allsections[SGUID],0),3)</f>
        <v>13</v>
      </c>
      <c r="R96" t="s">
        <v>52</v>
      </c>
      <c r="S96" t="str">
        <f>INDEX(allsections[[S]:[Order]],MATCH(PIs[[#This Row],[SSGUID]],allsections[SGUID],0),1)</f>
        <v>-</v>
      </c>
      <c r="T96" t="str">
        <f>INDEX(allsections[[S]:[Order]],MATCH(PIs[[#This Row],[SSGUID]],allsections[SGUID],0),2)</f>
        <v>-</v>
      </c>
      <c r="V96" t="b">
        <v>0</v>
      </c>
    </row>
    <row r="97" spans="1:22" ht="409.6" hidden="1" x14ac:dyDescent="0.3">
      <c r="A97" t="s">
        <v>452</v>
      </c>
      <c r="C97" s="39" t="s">
        <v>453</v>
      </c>
      <c r="D97" t="s">
        <v>454</v>
      </c>
      <c r="E97" t="s">
        <v>455</v>
      </c>
      <c r="F97" t="s">
        <v>456</v>
      </c>
      <c r="G97" s="23" t="s">
        <v>457</v>
      </c>
      <c r="H97" t="s">
        <v>49</v>
      </c>
      <c r="I97" t="str">
        <f>INDEX(Level[Level],MATCH(PIs[[#This Row],[L]],Level[GUID],0),1)</f>
        <v>Requisito Minore</v>
      </c>
      <c r="L97" s="23" t="s">
        <v>458</v>
      </c>
      <c r="N97" t="s">
        <v>450</v>
      </c>
      <c r="O97" t="str">
        <f>INDEX(allsections[[S]:[Order]],MATCH(PIs[[#This Row],[SGUID]],allsections[SGUID],0),1)</f>
        <v>ORARIO DI LAVORO</v>
      </c>
      <c r="P97" t="str">
        <f>INDEX(allsections[[S]:[Order]],MATCH(PIs[[#This Row],[SGUID]],allsections[SGUID],0),2)</f>
        <v>-</v>
      </c>
      <c r="Q97">
        <f>INDEX(allsections[[S]:[Order]],MATCH(PIs[[#This Row],[SGUID]],allsections[SGUID],0),3)</f>
        <v>13</v>
      </c>
      <c r="R97" t="s">
        <v>52</v>
      </c>
      <c r="S97" t="str">
        <f>INDEX(allsections[[S]:[Order]],MATCH(PIs[[#This Row],[SSGUID]],allsections[SGUID],0),1)</f>
        <v>-</v>
      </c>
      <c r="T97" t="str">
        <f>INDEX(allsections[[S]:[Order]],MATCH(PIs[[#This Row],[SSGUID]],allsections[SGUID],0),2)</f>
        <v>-</v>
      </c>
      <c r="V97" t="b">
        <v>0</v>
      </c>
    </row>
    <row r="98" spans="1:22" ht="409.6" hidden="1" x14ac:dyDescent="0.3">
      <c r="A98" t="s">
        <v>459</v>
      </c>
      <c r="C98" s="39" t="s">
        <v>453</v>
      </c>
      <c r="D98" t="s">
        <v>454</v>
      </c>
      <c r="E98" t="s">
        <v>455</v>
      </c>
      <c r="F98" t="s">
        <v>456</v>
      </c>
      <c r="G98" s="23" t="s">
        <v>457</v>
      </c>
      <c r="H98" t="s">
        <v>49</v>
      </c>
      <c r="I98" t="str">
        <f>INDEX(Level[Level],MATCH(PIs[[#This Row],[L]],Level[GUID],0),1)</f>
        <v>Requisito Minore</v>
      </c>
      <c r="L98" s="23" t="s">
        <v>458</v>
      </c>
      <c r="N98" t="s">
        <v>450</v>
      </c>
      <c r="O98" t="str">
        <f>INDEX(allsections[[S]:[Order]],MATCH(PIs[[#This Row],[SGUID]],allsections[SGUID],0),1)</f>
        <v>ORARIO DI LAVORO</v>
      </c>
      <c r="P98" t="str">
        <f>INDEX(allsections[[S]:[Order]],MATCH(PIs[[#This Row],[SGUID]],allsections[SGUID],0),2)</f>
        <v>-</v>
      </c>
      <c r="Q98">
        <f>INDEX(allsections[[S]:[Order]],MATCH(PIs[[#This Row],[SGUID]],allsections[SGUID],0),3)</f>
        <v>13</v>
      </c>
      <c r="R98" t="s">
        <v>52</v>
      </c>
      <c r="S98" t="str">
        <f>INDEX(allsections[[S]:[Order]],MATCH(PIs[[#This Row],[SSGUID]],allsections[SGUID],0),1)</f>
        <v>-</v>
      </c>
      <c r="T98" t="str">
        <f>INDEX(allsections[[S]:[Order]],MATCH(PIs[[#This Row],[SSGUID]],allsections[SGUID],0),2)</f>
        <v>-</v>
      </c>
      <c r="V98" t="b">
        <v>0</v>
      </c>
    </row>
    <row r="99" spans="1:22" ht="409.6" hidden="1" x14ac:dyDescent="0.3">
      <c r="A99" t="s">
        <v>460</v>
      </c>
      <c r="C99" s="39" t="s">
        <v>461</v>
      </c>
      <c r="D99" t="s">
        <v>462</v>
      </c>
      <c r="E99" s="23" t="s">
        <v>463</v>
      </c>
      <c r="F99" t="s">
        <v>464</v>
      </c>
      <c r="G99" s="23" t="s">
        <v>465</v>
      </c>
      <c r="H99" t="s">
        <v>67</v>
      </c>
      <c r="I99" t="str">
        <f>INDEX(Level[Level],MATCH(PIs[[#This Row],[L]],Level[GUID],0),1)</f>
        <v>Requisito Maggiore</v>
      </c>
      <c r="L99" s="23" t="s">
        <v>466</v>
      </c>
      <c r="N99" t="s">
        <v>450</v>
      </c>
      <c r="O99" t="str">
        <f>INDEX(allsections[[S]:[Order]],MATCH(PIs[[#This Row],[SGUID]],allsections[SGUID],0),1)</f>
        <v>ORARIO DI LAVORO</v>
      </c>
      <c r="P99" t="str">
        <f>INDEX(allsections[[S]:[Order]],MATCH(PIs[[#This Row],[SGUID]],allsections[SGUID],0),2)</f>
        <v>-</v>
      </c>
      <c r="Q99">
        <f>INDEX(allsections[[S]:[Order]],MATCH(PIs[[#This Row],[SGUID]],allsections[SGUID],0),3)</f>
        <v>13</v>
      </c>
      <c r="R99" t="s">
        <v>52</v>
      </c>
      <c r="S99" t="str">
        <f>INDEX(allsections[[S]:[Order]],MATCH(PIs[[#This Row],[SSGUID]],allsections[SGUID],0),1)</f>
        <v>-</v>
      </c>
      <c r="T99" t="str">
        <f>INDEX(allsections[[S]:[Order]],MATCH(PIs[[#This Row],[SSGUID]],allsections[SGUID],0),2)</f>
        <v>-</v>
      </c>
      <c r="V99" t="b">
        <v>0</v>
      </c>
    </row>
    <row r="100" spans="1:22" ht="409.6" hidden="1" x14ac:dyDescent="0.3">
      <c r="A100" t="s">
        <v>467</v>
      </c>
      <c r="C100" s="39" t="s">
        <v>461</v>
      </c>
      <c r="D100" t="s">
        <v>462</v>
      </c>
      <c r="E100" s="23" t="s">
        <v>463</v>
      </c>
      <c r="F100" t="s">
        <v>464</v>
      </c>
      <c r="G100" s="23" t="s">
        <v>465</v>
      </c>
      <c r="H100" t="s">
        <v>67</v>
      </c>
      <c r="I100" t="str">
        <f>INDEX(Level[Level],MATCH(PIs[[#This Row],[L]],Level[GUID],0),1)</f>
        <v>Requisito Maggiore</v>
      </c>
      <c r="L100" s="23" t="s">
        <v>466</v>
      </c>
      <c r="N100" t="s">
        <v>450</v>
      </c>
      <c r="O100" t="str">
        <f>INDEX(allsections[[S]:[Order]],MATCH(PIs[[#This Row],[SGUID]],allsections[SGUID],0),1)</f>
        <v>ORARIO DI LAVORO</v>
      </c>
      <c r="P100" t="str">
        <f>INDEX(allsections[[S]:[Order]],MATCH(PIs[[#This Row],[SGUID]],allsections[SGUID],0),2)</f>
        <v>-</v>
      </c>
      <c r="Q100">
        <f>INDEX(allsections[[S]:[Order]],MATCH(PIs[[#This Row],[SGUID]],allsections[SGUID],0),3)</f>
        <v>13</v>
      </c>
      <c r="R100" t="s">
        <v>52</v>
      </c>
      <c r="S100" t="str">
        <f>INDEX(allsections[[S]:[Order]],MATCH(PIs[[#This Row],[SSGUID]],allsections[SGUID],0),1)</f>
        <v>-</v>
      </c>
      <c r="T100" t="str">
        <f>INDEX(allsections[[S]:[Order]],MATCH(PIs[[#This Row],[SSGUID]],allsections[SGUID],0),2)</f>
        <v>-</v>
      </c>
      <c r="V100" t="b">
        <v>0</v>
      </c>
    </row>
    <row r="101" spans="1:22" ht="409.6" hidden="1" x14ac:dyDescent="0.3">
      <c r="A101" t="s">
        <v>468</v>
      </c>
      <c r="C101" s="39" t="s">
        <v>469</v>
      </c>
      <c r="D101" t="s">
        <v>470</v>
      </c>
      <c r="E101" s="23" t="s">
        <v>471</v>
      </c>
      <c r="F101" t="s">
        <v>472</v>
      </c>
      <c r="G101" t="s">
        <v>473</v>
      </c>
      <c r="H101" t="s">
        <v>67</v>
      </c>
      <c r="I101" t="str">
        <f>INDEX(Level[Level],MATCH(PIs[[#This Row],[L]],Level[GUID],0),1)</f>
        <v>Requisito Maggiore</v>
      </c>
      <c r="L101" s="23" t="s">
        <v>474</v>
      </c>
      <c r="N101" t="s">
        <v>450</v>
      </c>
      <c r="O101" t="str">
        <f>INDEX(allsections[[S]:[Order]],MATCH(PIs[[#This Row],[SGUID]],allsections[SGUID],0),1)</f>
        <v>ORARIO DI LAVORO</v>
      </c>
      <c r="P101" t="str">
        <f>INDEX(allsections[[S]:[Order]],MATCH(PIs[[#This Row],[SGUID]],allsections[SGUID],0),2)</f>
        <v>-</v>
      </c>
      <c r="Q101">
        <f>INDEX(allsections[[S]:[Order]],MATCH(PIs[[#This Row],[SGUID]],allsections[SGUID],0),3)</f>
        <v>13</v>
      </c>
      <c r="R101" t="s">
        <v>52</v>
      </c>
      <c r="S101" t="str">
        <f>INDEX(allsections[[S]:[Order]],MATCH(PIs[[#This Row],[SSGUID]],allsections[SGUID],0),1)</f>
        <v>-</v>
      </c>
      <c r="T101" t="str">
        <f>INDEX(allsections[[S]:[Order]],MATCH(PIs[[#This Row],[SSGUID]],allsections[SGUID],0),2)</f>
        <v>-</v>
      </c>
      <c r="V101" t="b">
        <v>0</v>
      </c>
    </row>
    <row r="102" spans="1:22" ht="409.6" hidden="1" x14ac:dyDescent="0.3">
      <c r="A102" t="s">
        <v>475</v>
      </c>
      <c r="C102" s="39" t="s">
        <v>469</v>
      </c>
      <c r="D102" t="s">
        <v>470</v>
      </c>
      <c r="E102" s="23" t="s">
        <v>471</v>
      </c>
      <c r="F102" t="s">
        <v>472</v>
      </c>
      <c r="G102" t="s">
        <v>473</v>
      </c>
      <c r="H102" t="s">
        <v>67</v>
      </c>
      <c r="I102" t="str">
        <f>INDEX(Level[Level],MATCH(PIs[[#This Row],[L]],Level[GUID],0),1)</f>
        <v>Requisito Maggiore</v>
      </c>
      <c r="L102" s="23" t="s">
        <v>474</v>
      </c>
      <c r="N102" t="s">
        <v>450</v>
      </c>
      <c r="O102" t="str">
        <f>INDEX(allsections[[S]:[Order]],MATCH(PIs[[#This Row],[SGUID]],allsections[SGUID],0),1)</f>
        <v>ORARIO DI LAVORO</v>
      </c>
      <c r="P102" t="str">
        <f>INDEX(allsections[[S]:[Order]],MATCH(PIs[[#This Row],[SGUID]],allsections[SGUID],0),2)</f>
        <v>-</v>
      </c>
      <c r="Q102">
        <f>INDEX(allsections[[S]:[Order]],MATCH(PIs[[#This Row],[SGUID]],allsections[SGUID],0),3)</f>
        <v>13</v>
      </c>
      <c r="R102" t="s">
        <v>52</v>
      </c>
      <c r="S102" t="str">
        <f>INDEX(allsections[[S]:[Order]],MATCH(PIs[[#This Row],[SSGUID]],allsections[SGUID],0),1)</f>
        <v>-</v>
      </c>
      <c r="T102" t="str">
        <f>INDEX(allsections[[S]:[Order]],MATCH(PIs[[#This Row],[SSGUID]],allsections[SGUID],0),2)</f>
        <v>-</v>
      </c>
      <c r="V102" t="b">
        <v>0</v>
      </c>
    </row>
    <row r="103" spans="1:22" ht="409.6" hidden="1" x14ac:dyDescent="0.3">
      <c r="A103" t="s">
        <v>476</v>
      </c>
      <c r="C103" s="39" t="s">
        <v>477</v>
      </c>
      <c r="D103" t="s">
        <v>478</v>
      </c>
      <c r="E103" s="23" t="s">
        <v>479</v>
      </c>
      <c r="F103" t="s">
        <v>480</v>
      </c>
      <c r="G103" s="23" t="s">
        <v>481</v>
      </c>
      <c r="H103" t="s">
        <v>67</v>
      </c>
      <c r="I103" t="str">
        <f>INDEX(Level[Level],MATCH(PIs[[#This Row],[L]],Level[GUID],0),1)</f>
        <v>Requisito Maggiore</v>
      </c>
      <c r="L103" s="23" t="s">
        <v>482</v>
      </c>
      <c r="N103" t="s">
        <v>450</v>
      </c>
      <c r="O103" t="str">
        <f>INDEX(allsections[[S]:[Order]],MATCH(PIs[[#This Row],[SGUID]],allsections[SGUID],0),1)</f>
        <v>ORARIO DI LAVORO</v>
      </c>
      <c r="P103" t="str">
        <f>INDEX(allsections[[S]:[Order]],MATCH(PIs[[#This Row],[SGUID]],allsections[SGUID],0),2)</f>
        <v>-</v>
      </c>
      <c r="Q103">
        <f>INDEX(allsections[[S]:[Order]],MATCH(PIs[[#This Row],[SGUID]],allsections[SGUID],0),3)</f>
        <v>13</v>
      </c>
      <c r="R103" t="s">
        <v>52</v>
      </c>
      <c r="S103" t="str">
        <f>INDEX(allsections[[S]:[Order]],MATCH(PIs[[#This Row],[SSGUID]],allsections[SGUID],0),1)</f>
        <v>-</v>
      </c>
      <c r="T103" t="str">
        <f>INDEX(allsections[[S]:[Order]],MATCH(PIs[[#This Row],[SSGUID]],allsections[SGUID],0),2)</f>
        <v>-</v>
      </c>
      <c r="V103" t="b">
        <v>0</v>
      </c>
    </row>
    <row r="104" spans="1:22" ht="409.6" hidden="1" x14ac:dyDescent="0.3">
      <c r="A104" t="s">
        <v>483</v>
      </c>
      <c r="C104" s="39" t="s">
        <v>477</v>
      </c>
      <c r="D104" t="s">
        <v>478</v>
      </c>
      <c r="E104" s="23" t="s">
        <v>479</v>
      </c>
      <c r="F104" t="s">
        <v>480</v>
      </c>
      <c r="G104" s="23" t="s">
        <v>481</v>
      </c>
      <c r="H104" t="s">
        <v>67</v>
      </c>
      <c r="I104" t="str">
        <f>INDEX(Level[Level],MATCH(PIs[[#This Row],[L]],Level[GUID],0),1)</f>
        <v>Requisito Maggiore</v>
      </c>
      <c r="L104" s="23" t="s">
        <v>482</v>
      </c>
      <c r="N104" t="s">
        <v>450</v>
      </c>
      <c r="O104" t="str">
        <f>INDEX(allsections[[S]:[Order]],MATCH(PIs[[#This Row],[SGUID]],allsections[SGUID],0),1)</f>
        <v>ORARIO DI LAVORO</v>
      </c>
      <c r="P104" t="str">
        <f>INDEX(allsections[[S]:[Order]],MATCH(PIs[[#This Row],[SGUID]],allsections[SGUID],0),2)</f>
        <v>-</v>
      </c>
      <c r="Q104">
        <f>INDEX(allsections[[S]:[Order]],MATCH(PIs[[#This Row],[SGUID]],allsections[SGUID],0),3)</f>
        <v>13</v>
      </c>
      <c r="R104" t="s">
        <v>52</v>
      </c>
      <c r="S104" t="str">
        <f>INDEX(allsections[[S]:[Order]],MATCH(PIs[[#This Row],[SSGUID]],allsections[SGUID],0),1)</f>
        <v>-</v>
      </c>
      <c r="T104" t="str">
        <f>INDEX(allsections[[S]:[Order]],MATCH(PIs[[#This Row],[SSGUID]],allsections[SGUID],0),2)</f>
        <v>-</v>
      </c>
      <c r="V104" t="b">
        <v>0</v>
      </c>
    </row>
    <row r="105" spans="1:22" ht="409.6" hidden="1" x14ac:dyDescent="0.3">
      <c r="A105" t="s">
        <v>484</v>
      </c>
      <c r="C105" s="39" t="s">
        <v>485</v>
      </c>
      <c r="D105" t="s">
        <v>486</v>
      </c>
      <c r="E105" t="s">
        <v>487</v>
      </c>
      <c r="F105" t="s">
        <v>488</v>
      </c>
      <c r="G105" s="23" t="s">
        <v>489</v>
      </c>
      <c r="H105" t="s">
        <v>67</v>
      </c>
      <c r="I105" t="str">
        <f>INDEX(Level[Level],MATCH(PIs[[#This Row],[L]],Level[GUID],0),1)</f>
        <v>Requisito Maggiore</v>
      </c>
      <c r="L105" s="23" t="s">
        <v>490</v>
      </c>
      <c r="N105" t="s">
        <v>450</v>
      </c>
      <c r="O105" t="str">
        <f>INDEX(allsections[[S]:[Order]],MATCH(PIs[[#This Row],[SGUID]],allsections[SGUID],0),1)</f>
        <v>ORARIO DI LAVORO</v>
      </c>
      <c r="P105" t="str">
        <f>INDEX(allsections[[S]:[Order]],MATCH(PIs[[#This Row],[SGUID]],allsections[SGUID],0),2)</f>
        <v>-</v>
      </c>
      <c r="Q105">
        <f>INDEX(allsections[[S]:[Order]],MATCH(PIs[[#This Row],[SGUID]],allsections[SGUID],0),3)</f>
        <v>13</v>
      </c>
      <c r="R105" t="s">
        <v>52</v>
      </c>
      <c r="S105" t="str">
        <f>INDEX(allsections[[S]:[Order]],MATCH(PIs[[#This Row],[SSGUID]],allsections[SGUID],0),1)</f>
        <v>-</v>
      </c>
      <c r="T105" t="str">
        <f>INDEX(allsections[[S]:[Order]],MATCH(PIs[[#This Row],[SSGUID]],allsections[SGUID],0),2)</f>
        <v>-</v>
      </c>
      <c r="V105" t="b">
        <v>0</v>
      </c>
    </row>
    <row r="106" spans="1:22" ht="409.6" hidden="1" x14ac:dyDescent="0.3">
      <c r="A106" t="s">
        <v>491</v>
      </c>
      <c r="C106" s="39" t="s">
        <v>485</v>
      </c>
      <c r="D106" t="s">
        <v>486</v>
      </c>
      <c r="E106" t="s">
        <v>487</v>
      </c>
      <c r="F106" t="s">
        <v>488</v>
      </c>
      <c r="G106" s="23" t="s">
        <v>489</v>
      </c>
      <c r="H106" t="s">
        <v>67</v>
      </c>
      <c r="I106" t="str">
        <f>INDEX(Level[Level],MATCH(PIs[[#This Row],[L]],Level[GUID],0),1)</f>
        <v>Requisito Maggiore</v>
      </c>
      <c r="L106" s="23" t="s">
        <v>490</v>
      </c>
      <c r="N106" t="s">
        <v>450</v>
      </c>
      <c r="O106" t="str">
        <f>INDEX(allsections[[S]:[Order]],MATCH(PIs[[#This Row],[SGUID]],allsections[SGUID],0),1)</f>
        <v>ORARIO DI LAVORO</v>
      </c>
      <c r="P106" t="str">
        <f>INDEX(allsections[[S]:[Order]],MATCH(PIs[[#This Row],[SGUID]],allsections[SGUID],0),2)</f>
        <v>-</v>
      </c>
      <c r="Q106">
        <f>INDEX(allsections[[S]:[Order]],MATCH(PIs[[#This Row],[SGUID]],allsections[SGUID],0),3)</f>
        <v>13</v>
      </c>
      <c r="R106" t="s">
        <v>52</v>
      </c>
      <c r="S106" t="str">
        <f>INDEX(allsections[[S]:[Order]],MATCH(PIs[[#This Row],[SSGUID]],allsections[SGUID],0),1)</f>
        <v>-</v>
      </c>
      <c r="T106" t="str">
        <f>INDEX(allsections[[S]:[Order]],MATCH(PIs[[#This Row],[SSGUID]],allsections[SGUID],0),2)</f>
        <v>-</v>
      </c>
      <c r="V106" t="b">
        <v>0</v>
      </c>
    </row>
    <row r="107" spans="1:22" ht="409.6" hidden="1" x14ac:dyDescent="0.3">
      <c r="A107" t="s">
        <v>492</v>
      </c>
      <c r="C107" s="39" t="s">
        <v>493</v>
      </c>
      <c r="D107" t="s">
        <v>494</v>
      </c>
      <c r="E107" t="s">
        <v>495</v>
      </c>
      <c r="F107" t="s">
        <v>496</v>
      </c>
      <c r="G107" s="23" t="s">
        <v>497</v>
      </c>
      <c r="H107" t="s">
        <v>67</v>
      </c>
      <c r="I107" t="str">
        <f>INDEX(Level[Level],MATCH(PIs[[#This Row],[L]],Level[GUID],0),1)</f>
        <v>Requisito Maggiore</v>
      </c>
      <c r="L107" s="23" t="s">
        <v>498</v>
      </c>
      <c r="N107" t="s">
        <v>450</v>
      </c>
      <c r="O107" t="str">
        <f>INDEX(allsections[[S]:[Order]],MATCH(PIs[[#This Row],[SGUID]],allsections[SGUID],0),1)</f>
        <v>ORARIO DI LAVORO</v>
      </c>
      <c r="P107" t="str">
        <f>INDEX(allsections[[S]:[Order]],MATCH(PIs[[#This Row],[SGUID]],allsections[SGUID],0),2)</f>
        <v>-</v>
      </c>
      <c r="Q107">
        <f>INDEX(allsections[[S]:[Order]],MATCH(PIs[[#This Row],[SGUID]],allsections[SGUID],0),3)</f>
        <v>13</v>
      </c>
      <c r="R107" t="s">
        <v>52</v>
      </c>
      <c r="S107" t="str">
        <f>INDEX(allsections[[S]:[Order]],MATCH(PIs[[#This Row],[SSGUID]],allsections[SGUID],0),1)</f>
        <v>-</v>
      </c>
      <c r="T107" t="str">
        <f>INDEX(allsections[[S]:[Order]],MATCH(PIs[[#This Row],[SSGUID]],allsections[SGUID],0),2)</f>
        <v>-</v>
      </c>
      <c r="V107" t="b">
        <v>0</v>
      </c>
    </row>
    <row r="108" spans="1:22" ht="409.6" hidden="1" x14ac:dyDescent="0.3">
      <c r="A108" t="s">
        <v>499</v>
      </c>
      <c r="C108" s="39" t="s">
        <v>500</v>
      </c>
      <c r="D108" t="s">
        <v>501</v>
      </c>
      <c r="E108" t="s">
        <v>502</v>
      </c>
      <c r="F108" t="s">
        <v>503</v>
      </c>
      <c r="G108" s="23" t="s">
        <v>504</v>
      </c>
      <c r="H108" t="s">
        <v>67</v>
      </c>
      <c r="I108" t="str">
        <f>INDEX(Level[Level],MATCH(PIs[[#This Row],[L]],Level[GUID],0),1)</f>
        <v>Requisito Maggiore</v>
      </c>
      <c r="L108" s="23" t="s">
        <v>505</v>
      </c>
      <c r="N108" t="s">
        <v>450</v>
      </c>
      <c r="O108" t="str">
        <f>INDEX(allsections[[S]:[Order]],MATCH(PIs[[#This Row],[SGUID]],allsections[SGUID],0),1)</f>
        <v>ORARIO DI LAVORO</v>
      </c>
      <c r="P108" t="str">
        <f>INDEX(allsections[[S]:[Order]],MATCH(PIs[[#This Row],[SGUID]],allsections[SGUID],0),2)</f>
        <v>-</v>
      </c>
      <c r="Q108">
        <f>INDEX(allsections[[S]:[Order]],MATCH(PIs[[#This Row],[SGUID]],allsections[SGUID],0),3)</f>
        <v>13</v>
      </c>
      <c r="R108" t="s">
        <v>52</v>
      </c>
      <c r="S108" t="str">
        <f>INDEX(allsections[[S]:[Order]],MATCH(PIs[[#This Row],[SSGUID]],allsections[SGUID],0),1)</f>
        <v>-</v>
      </c>
      <c r="T108" t="str">
        <f>INDEX(allsections[[S]:[Order]],MATCH(PIs[[#This Row],[SSGUID]],allsections[SGUID],0),2)</f>
        <v>-</v>
      </c>
      <c r="V108" t="b">
        <v>0</v>
      </c>
    </row>
    <row r="109" spans="1:22" ht="409.6" hidden="1" x14ac:dyDescent="0.3">
      <c r="A109" t="s">
        <v>506</v>
      </c>
      <c r="C109" s="39" t="s">
        <v>493</v>
      </c>
      <c r="D109" t="s">
        <v>494</v>
      </c>
      <c r="E109" t="s">
        <v>495</v>
      </c>
      <c r="F109" t="s">
        <v>496</v>
      </c>
      <c r="G109" s="23" t="s">
        <v>497</v>
      </c>
      <c r="H109" t="s">
        <v>67</v>
      </c>
      <c r="I109" t="str">
        <f>INDEX(Level[Level],MATCH(PIs[[#This Row],[L]],Level[GUID],0),1)</f>
        <v>Requisito Maggiore</v>
      </c>
      <c r="L109" s="23" t="s">
        <v>498</v>
      </c>
      <c r="N109" t="s">
        <v>450</v>
      </c>
      <c r="O109" t="str">
        <f>INDEX(allsections[[S]:[Order]],MATCH(PIs[[#This Row],[SGUID]],allsections[SGUID],0),1)</f>
        <v>ORARIO DI LAVORO</v>
      </c>
      <c r="P109" t="str">
        <f>INDEX(allsections[[S]:[Order]],MATCH(PIs[[#This Row],[SGUID]],allsections[SGUID],0),2)</f>
        <v>-</v>
      </c>
      <c r="Q109">
        <f>INDEX(allsections[[S]:[Order]],MATCH(PIs[[#This Row],[SGUID]],allsections[SGUID],0),3)</f>
        <v>13</v>
      </c>
      <c r="R109" t="s">
        <v>52</v>
      </c>
      <c r="S109" t="str">
        <f>INDEX(allsections[[S]:[Order]],MATCH(PIs[[#This Row],[SSGUID]],allsections[SGUID],0),1)</f>
        <v>-</v>
      </c>
      <c r="T109" t="str">
        <f>INDEX(allsections[[S]:[Order]],MATCH(PIs[[#This Row],[SSGUID]],allsections[SGUID],0),2)</f>
        <v>-</v>
      </c>
      <c r="V109" t="b">
        <v>0</v>
      </c>
    </row>
    <row r="110" spans="1:22" ht="409.6" hidden="1" x14ac:dyDescent="0.3">
      <c r="A110" t="s">
        <v>507</v>
      </c>
      <c r="C110" s="39" t="s">
        <v>500</v>
      </c>
      <c r="D110" t="s">
        <v>501</v>
      </c>
      <c r="E110" t="s">
        <v>502</v>
      </c>
      <c r="F110" t="s">
        <v>503</v>
      </c>
      <c r="G110" s="23" t="s">
        <v>504</v>
      </c>
      <c r="H110" t="s">
        <v>67</v>
      </c>
      <c r="I110" t="str">
        <f>INDEX(Level[Level],MATCH(PIs[[#This Row],[L]],Level[GUID],0),1)</f>
        <v>Requisito Maggiore</v>
      </c>
      <c r="L110" s="23" t="s">
        <v>505</v>
      </c>
      <c r="N110" t="s">
        <v>450</v>
      </c>
      <c r="O110" t="str">
        <f>INDEX(allsections[[S]:[Order]],MATCH(PIs[[#This Row],[SGUID]],allsections[SGUID],0),1)</f>
        <v>ORARIO DI LAVORO</v>
      </c>
      <c r="P110" t="str">
        <f>INDEX(allsections[[S]:[Order]],MATCH(PIs[[#This Row],[SGUID]],allsections[SGUID],0),2)</f>
        <v>-</v>
      </c>
      <c r="Q110">
        <f>INDEX(allsections[[S]:[Order]],MATCH(PIs[[#This Row],[SGUID]],allsections[SGUID],0),3)</f>
        <v>13</v>
      </c>
      <c r="R110" t="s">
        <v>52</v>
      </c>
      <c r="S110" t="str">
        <f>INDEX(allsections[[S]:[Order]],MATCH(PIs[[#This Row],[SSGUID]],allsections[SGUID],0),1)</f>
        <v>-</v>
      </c>
      <c r="T110" t="str">
        <f>INDEX(allsections[[S]:[Order]],MATCH(PIs[[#This Row],[SSGUID]],allsections[SGUID],0),2)</f>
        <v>-</v>
      </c>
      <c r="V110" t="b">
        <v>0</v>
      </c>
    </row>
    <row r="111" spans="1:22" ht="409.6" hidden="1" x14ac:dyDescent="0.3">
      <c r="A111" t="s">
        <v>508</v>
      </c>
      <c r="C111" s="39" t="s">
        <v>509</v>
      </c>
      <c r="D111" t="s">
        <v>510</v>
      </c>
      <c r="E111" t="s">
        <v>511</v>
      </c>
      <c r="F111" t="s">
        <v>512</v>
      </c>
      <c r="G111" s="23" t="s">
        <v>513</v>
      </c>
      <c r="H111" t="s">
        <v>49</v>
      </c>
      <c r="I111" t="str">
        <f>INDEX(Level[Level],MATCH(PIs[[#This Row],[L]],Level[GUID],0),1)</f>
        <v>Requisito Minore</v>
      </c>
      <c r="L111" s="23" t="s">
        <v>514</v>
      </c>
      <c r="N111" t="s">
        <v>515</v>
      </c>
      <c r="O111" t="str">
        <f>INDEX(allsections[[S]:[Order]],MATCH(PIs[[#This Row],[SGUID]],allsections[SGUID],0),1)</f>
        <v>SISTEMI DI REGISTRAZIONE DELLE ORE LAVORATIVE</v>
      </c>
      <c r="P111" t="str">
        <f>INDEX(allsections[[S]:[Order]],MATCH(PIs[[#This Row],[SGUID]],allsections[SGUID],0),2)</f>
        <v>-</v>
      </c>
      <c r="Q111">
        <f>INDEX(allsections[[S]:[Order]],MATCH(PIs[[#This Row],[SGUID]],allsections[SGUID],0),3)</f>
        <v>12</v>
      </c>
      <c r="R111" t="s">
        <v>52</v>
      </c>
      <c r="S111" t="str">
        <f>INDEX(allsections[[S]:[Order]],MATCH(PIs[[#This Row],[SSGUID]],allsections[SGUID],0),1)</f>
        <v>-</v>
      </c>
      <c r="T111" t="str">
        <f>INDEX(allsections[[S]:[Order]],MATCH(PIs[[#This Row],[SSGUID]],allsections[SGUID],0),2)</f>
        <v>-</v>
      </c>
      <c r="V111" t="b">
        <v>0</v>
      </c>
    </row>
    <row r="112" spans="1:22" ht="409.6" hidden="1" x14ac:dyDescent="0.3">
      <c r="A112" t="s">
        <v>516</v>
      </c>
      <c r="C112" s="39" t="s">
        <v>509</v>
      </c>
      <c r="D112" t="s">
        <v>510</v>
      </c>
      <c r="E112" t="s">
        <v>511</v>
      </c>
      <c r="F112" t="s">
        <v>512</v>
      </c>
      <c r="G112" s="23" t="s">
        <v>513</v>
      </c>
      <c r="H112" t="s">
        <v>49</v>
      </c>
      <c r="I112" t="str">
        <f>INDEX(Level[Level],MATCH(PIs[[#This Row],[L]],Level[GUID],0),1)</f>
        <v>Requisito Minore</v>
      </c>
      <c r="L112" s="23" t="s">
        <v>514</v>
      </c>
      <c r="N112" t="s">
        <v>515</v>
      </c>
      <c r="O112" t="str">
        <f>INDEX(allsections[[S]:[Order]],MATCH(PIs[[#This Row],[SGUID]],allsections[SGUID],0),1)</f>
        <v>SISTEMI DI REGISTRAZIONE DELLE ORE LAVORATIVE</v>
      </c>
      <c r="P112" t="str">
        <f>INDEX(allsections[[S]:[Order]],MATCH(PIs[[#This Row],[SGUID]],allsections[SGUID],0),2)</f>
        <v>-</v>
      </c>
      <c r="Q112">
        <f>INDEX(allsections[[S]:[Order]],MATCH(PIs[[#This Row],[SGUID]],allsections[SGUID],0),3)</f>
        <v>12</v>
      </c>
      <c r="R112" t="s">
        <v>52</v>
      </c>
      <c r="S112" t="str">
        <f>INDEX(allsections[[S]:[Order]],MATCH(PIs[[#This Row],[SSGUID]],allsections[SGUID],0),1)</f>
        <v>-</v>
      </c>
      <c r="T112" t="str">
        <f>INDEX(allsections[[S]:[Order]],MATCH(PIs[[#This Row],[SSGUID]],allsections[SGUID],0),2)</f>
        <v>-</v>
      </c>
      <c r="V112" t="b">
        <v>0</v>
      </c>
    </row>
    <row r="113" spans="1:22" ht="374.4" hidden="1" x14ac:dyDescent="0.3">
      <c r="A113" t="s">
        <v>517</v>
      </c>
      <c r="C113" s="39" t="s">
        <v>518</v>
      </c>
      <c r="D113" t="s">
        <v>519</v>
      </c>
      <c r="E113" t="s">
        <v>520</v>
      </c>
      <c r="F113" t="s">
        <v>521</v>
      </c>
      <c r="G113" s="23" t="s">
        <v>522</v>
      </c>
      <c r="H113" t="s">
        <v>49</v>
      </c>
      <c r="I113" t="str">
        <f>INDEX(Level[Level],MATCH(PIs[[#This Row],[L]],Level[GUID],0),1)</f>
        <v>Requisito Minore</v>
      </c>
      <c r="L113" s="23" t="s">
        <v>523</v>
      </c>
      <c r="N113" t="s">
        <v>515</v>
      </c>
      <c r="O113" t="str">
        <f>INDEX(allsections[[S]:[Order]],MATCH(PIs[[#This Row],[SGUID]],allsections[SGUID],0),1)</f>
        <v>SISTEMI DI REGISTRAZIONE DELLE ORE LAVORATIVE</v>
      </c>
      <c r="P113" t="str">
        <f>INDEX(allsections[[S]:[Order]],MATCH(PIs[[#This Row],[SGUID]],allsections[SGUID],0),2)</f>
        <v>-</v>
      </c>
      <c r="Q113">
        <f>INDEX(allsections[[S]:[Order]],MATCH(PIs[[#This Row],[SGUID]],allsections[SGUID],0),3)</f>
        <v>12</v>
      </c>
      <c r="R113" t="s">
        <v>52</v>
      </c>
      <c r="S113" t="str">
        <f>INDEX(allsections[[S]:[Order]],MATCH(PIs[[#This Row],[SSGUID]],allsections[SGUID],0),1)</f>
        <v>-</v>
      </c>
      <c r="T113" t="str">
        <f>INDEX(allsections[[S]:[Order]],MATCH(PIs[[#This Row],[SSGUID]],allsections[SGUID],0),2)</f>
        <v>-</v>
      </c>
      <c r="V113" t="b">
        <v>0</v>
      </c>
    </row>
    <row r="114" spans="1:22" ht="374.4" hidden="1" x14ac:dyDescent="0.3">
      <c r="A114" t="s">
        <v>524</v>
      </c>
      <c r="C114" s="39" t="s">
        <v>518</v>
      </c>
      <c r="D114" t="s">
        <v>519</v>
      </c>
      <c r="E114" t="s">
        <v>520</v>
      </c>
      <c r="F114" t="s">
        <v>521</v>
      </c>
      <c r="G114" s="23" t="s">
        <v>522</v>
      </c>
      <c r="H114" t="s">
        <v>49</v>
      </c>
      <c r="I114" t="str">
        <f>INDEX(Level[Level],MATCH(PIs[[#This Row],[L]],Level[GUID],0),1)</f>
        <v>Requisito Minore</v>
      </c>
      <c r="L114" s="23" t="s">
        <v>523</v>
      </c>
      <c r="N114" t="s">
        <v>515</v>
      </c>
      <c r="O114" t="str">
        <f>INDEX(allsections[[S]:[Order]],MATCH(PIs[[#This Row],[SGUID]],allsections[SGUID],0),1)</f>
        <v>SISTEMI DI REGISTRAZIONE DELLE ORE LAVORATIVE</v>
      </c>
      <c r="P114" t="str">
        <f>INDEX(allsections[[S]:[Order]],MATCH(PIs[[#This Row],[SGUID]],allsections[SGUID],0),2)</f>
        <v>-</v>
      </c>
      <c r="Q114">
        <f>INDEX(allsections[[S]:[Order]],MATCH(PIs[[#This Row],[SGUID]],allsections[SGUID],0),3)</f>
        <v>12</v>
      </c>
      <c r="R114" t="s">
        <v>52</v>
      </c>
      <c r="S114" t="str">
        <f>INDEX(allsections[[S]:[Order]],MATCH(PIs[[#This Row],[SSGUID]],allsections[SGUID],0),1)</f>
        <v>-</v>
      </c>
      <c r="T114" t="str">
        <f>INDEX(allsections[[S]:[Order]],MATCH(PIs[[#This Row],[SSGUID]],allsections[SGUID],0),2)</f>
        <v>-</v>
      </c>
      <c r="V114" t="b">
        <v>0</v>
      </c>
    </row>
    <row r="115" spans="1:22" ht="409.6" hidden="1" x14ac:dyDescent="0.3">
      <c r="A115" t="s">
        <v>525</v>
      </c>
      <c r="C115" s="39" t="s">
        <v>526</v>
      </c>
      <c r="D115" t="s">
        <v>527</v>
      </c>
      <c r="E115" t="s">
        <v>528</v>
      </c>
      <c r="F115" t="s">
        <v>529</v>
      </c>
      <c r="G115" s="23" t="s">
        <v>530</v>
      </c>
      <c r="H115" t="s">
        <v>67</v>
      </c>
      <c r="I115" t="str">
        <f>INDEX(Level[Level],MATCH(PIs[[#This Row],[L]],Level[GUID],0),1)</f>
        <v>Requisito Maggiore</v>
      </c>
      <c r="L115" s="23" t="s">
        <v>531</v>
      </c>
      <c r="N115" t="s">
        <v>515</v>
      </c>
      <c r="O115" t="str">
        <f>INDEX(allsections[[S]:[Order]],MATCH(PIs[[#This Row],[SGUID]],allsections[SGUID],0),1)</f>
        <v>SISTEMI DI REGISTRAZIONE DELLE ORE LAVORATIVE</v>
      </c>
      <c r="P115" t="str">
        <f>INDEX(allsections[[S]:[Order]],MATCH(PIs[[#This Row],[SGUID]],allsections[SGUID],0),2)</f>
        <v>-</v>
      </c>
      <c r="Q115">
        <f>INDEX(allsections[[S]:[Order]],MATCH(PIs[[#This Row],[SGUID]],allsections[SGUID],0),3)</f>
        <v>12</v>
      </c>
      <c r="R115" t="s">
        <v>52</v>
      </c>
      <c r="S115" t="str">
        <f>INDEX(allsections[[S]:[Order]],MATCH(PIs[[#This Row],[SSGUID]],allsections[SGUID],0),1)</f>
        <v>-</v>
      </c>
      <c r="T115" t="str">
        <f>INDEX(allsections[[S]:[Order]],MATCH(PIs[[#This Row],[SSGUID]],allsections[SGUID],0),2)</f>
        <v>-</v>
      </c>
      <c r="V115" t="b">
        <v>0</v>
      </c>
    </row>
    <row r="116" spans="1:22" ht="409.6" hidden="1" x14ac:dyDescent="0.3">
      <c r="A116" t="s">
        <v>532</v>
      </c>
      <c r="C116" s="39" t="s">
        <v>526</v>
      </c>
      <c r="D116" t="s">
        <v>527</v>
      </c>
      <c r="E116" t="s">
        <v>528</v>
      </c>
      <c r="F116" t="s">
        <v>529</v>
      </c>
      <c r="G116" s="23" t="s">
        <v>530</v>
      </c>
      <c r="H116" t="s">
        <v>67</v>
      </c>
      <c r="I116" t="str">
        <f>INDEX(Level[Level],MATCH(PIs[[#This Row],[L]],Level[GUID],0),1)</f>
        <v>Requisito Maggiore</v>
      </c>
      <c r="L116" s="23" t="s">
        <v>531</v>
      </c>
      <c r="N116" t="s">
        <v>515</v>
      </c>
      <c r="O116" t="str">
        <f>INDEX(allsections[[S]:[Order]],MATCH(PIs[[#This Row],[SGUID]],allsections[SGUID],0),1)</f>
        <v>SISTEMI DI REGISTRAZIONE DELLE ORE LAVORATIVE</v>
      </c>
      <c r="P116" t="str">
        <f>INDEX(allsections[[S]:[Order]],MATCH(PIs[[#This Row],[SGUID]],allsections[SGUID],0),2)</f>
        <v>-</v>
      </c>
      <c r="Q116">
        <f>INDEX(allsections[[S]:[Order]],MATCH(PIs[[#This Row],[SGUID]],allsections[SGUID],0),3)</f>
        <v>12</v>
      </c>
      <c r="R116" t="s">
        <v>52</v>
      </c>
      <c r="S116" t="str">
        <f>INDEX(allsections[[S]:[Order]],MATCH(PIs[[#This Row],[SSGUID]],allsections[SGUID],0),1)</f>
        <v>-</v>
      </c>
      <c r="T116" t="str">
        <f>INDEX(allsections[[S]:[Order]],MATCH(PIs[[#This Row],[SSGUID]],allsections[SGUID],0),2)</f>
        <v>-</v>
      </c>
      <c r="V116" t="b">
        <v>0</v>
      </c>
    </row>
    <row r="117" spans="1:22" ht="409.6" hidden="1" x14ac:dyDescent="0.3">
      <c r="A117" t="s">
        <v>533</v>
      </c>
      <c r="C117" s="39" t="s">
        <v>534</v>
      </c>
      <c r="D117" t="s">
        <v>535</v>
      </c>
      <c r="E117" t="s">
        <v>536</v>
      </c>
      <c r="F117" t="s">
        <v>537</v>
      </c>
      <c r="G117" s="23" t="s">
        <v>538</v>
      </c>
      <c r="H117" t="s">
        <v>67</v>
      </c>
      <c r="I117" t="str">
        <f>INDEX(Level[Level],MATCH(PIs[[#This Row],[L]],Level[GUID],0),1)</f>
        <v>Requisito Maggiore</v>
      </c>
      <c r="L117" s="23" t="s">
        <v>539</v>
      </c>
      <c r="N117" t="s">
        <v>515</v>
      </c>
      <c r="O117" t="str">
        <f>INDEX(allsections[[S]:[Order]],MATCH(PIs[[#This Row],[SGUID]],allsections[SGUID],0),1)</f>
        <v>SISTEMI DI REGISTRAZIONE DELLE ORE LAVORATIVE</v>
      </c>
      <c r="P117" t="str">
        <f>INDEX(allsections[[S]:[Order]],MATCH(PIs[[#This Row],[SGUID]],allsections[SGUID],0),2)</f>
        <v>-</v>
      </c>
      <c r="Q117">
        <f>INDEX(allsections[[S]:[Order]],MATCH(PIs[[#This Row],[SGUID]],allsections[SGUID],0),3)</f>
        <v>12</v>
      </c>
      <c r="R117" t="s">
        <v>52</v>
      </c>
      <c r="S117" t="str">
        <f>INDEX(allsections[[S]:[Order]],MATCH(PIs[[#This Row],[SSGUID]],allsections[SGUID],0),1)</f>
        <v>-</v>
      </c>
      <c r="T117" t="str">
        <f>INDEX(allsections[[S]:[Order]],MATCH(PIs[[#This Row],[SSGUID]],allsections[SGUID],0),2)</f>
        <v>-</v>
      </c>
      <c r="V117" t="b">
        <v>0</v>
      </c>
    </row>
    <row r="118" spans="1:22" ht="409.6" hidden="1" x14ac:dyDescent="0.3">
      <c r="A118" t="s">
        <v>540</v>
      </c>
      <c r="C118" s="39" t="s">
        <v>534</v>
      </c>
      <c r="D118" t="s">
        <v>535</v>
      </c>
      <c r="E118" t="s">
        <v>536</v>
      </c>
      <c r="F118" t="s">
        <v>537</v>
      </c>
      <c r="G118" s="23" t="s">
        <v>538</v>
      </c>
      <c r="H118" t="s">
        <v>67</v>
      </c>
      <c r="I118" t="str">
        <f>INDEX(Level[Level],MATCH(PIs[[#This Row],[L]],Level[GUID],0),1)</f>
        <v>Requisito Maggiore</v>
      </c>
      <c r="L118" s="23" t="s">
        <v>539</v>
      </c>
      <c r="N118" t="s">
        <v>515</v>
      </c>
      <c r="O118" t="str">
        <f>INDEX(allsections[[S]:[Order]],MATCH(PIs[[#This Row],[SGUID]],allsections[SGUID],0),1)</f>
        <v>SISTEMI DI REGISTRAZIONE DELLE ORE LAVORATIVE</v>
      </c>
      <c r="P118" t="str">
        <f>INDEX(allsections[[S]:[Order]],MATCH(PIs[[#This Row],[SGUID]],allsections[SGUID],0),2)</f>
        <v>-</v>
      </c>
      <c r="Q118">
        <f>INDEX(allsections[[S]:[Order]],MATCH(PIs[[#This Row],[SGUID]],allsections[SGUID],0),3)</f>
        <v>12</v>
      </c>
      <c r="R118" t="s">
        <v>52</v>
      </c>
      <c r="S118" t="str">
        <f>INDEX(allsections[[S]:[Order]],MATCH(PIs[[#This Row],[SSGUID]],allsections[SGUID],0),1)</f>
        <v>-</v>
      </c>
      <c r="T118" t="str">
        <f>INDEX(allsections[[S]:[Order]],MATCH(PIs[[#This Row],[SSGUID]],allsections[SGUID],0),2)</f>
        <v>-</v>
      </c>
      <c r="V118" t="b">
        <v>0</v>
      </c>
    </row>
    <row r="119" spans="1:22" ht="409.6" hidden="1" x14ac:dyDescent="0.3">
      <c r="A119" t="s">
        <v>541</v>
      </c>
      <c r="C119" s="39" t="s">
        <v>542</v>
      </c>
      <c r="D119" t="s">
        <v>543</v>
      </c>
      <c r="E119" t="s">
        <v>544</v>
      </c>
      <c r="F119" t="s">
        <v>545</v>
      </c>
      <c r="G119" s="23" t="s">
        <v>546</v>
      </c>
      <c r="H119" t="s">
        <v>67</v>
      </c>
      <c r="I119" t="str">
        <f>INDEX(Level[Level],MATCH(PIs[[#This Row],[L]],Level[GUID],0),1)</f>
        <v>Requisito Maggiore</v>
      </c>
      <c r="L119" s="23" t="s">
        <v>547</v>
      </c>
      <c r="N119" t="s">
        <v>515</v>
      </c>
      <c r="O119" t="str">
        <f>INDEX(allsections[[S]:[Order]],MATCH(PIs[[#This Row],[SGUID]],allsections[SGUID],0),1)</f>
        <v>SISTEMI DI REGISTRAZIONE DELLE ORE LAVORATIVE</v>
      </c>
      <c r="P119" t="str">
        <f>INDEX(allsections[[S]:[Order]],MATCH(PIs[[#This Row],[SGUID]],allsections[SGUID],0),2)</f>
        <v>-</v>
      </c>
      <c r="Q119">
        <f>INDEX(allsections[[S]:[Order]],MATCH(PIs[[#This Row],[SGUID]],allsections[SGUID],0),3)</f>
        <v>12</v>
      </c>
      <c r="R119" t="s">
        <v>52</v>
      </c>
      <c r="S119" t="str">
        <f>INDEX(allsections[[S]:[Order]],MATCH(PIs[[#This Row],[SSGUID]],allsections[SGUID],0),1)</f>
        <v>-</v>
      </c>
      <c r="T119" t="str">
        <f>INDEX(allsections[[S]:[Order]],MATCH(PIs[[#This Row],[SSGUID]],allsections[SGUID],0),2)</f>
        <v>-</v>
      </c>
      <c r="V119" t="b">
        <v>0</v>
      </c>
    </row>
    <row r="120" spans="1:22" ht="409.6" hidden="1" x14ac:dyDescent="0.3">
      <c r="A120" t="s">
        <v>548</v>
      </c>
      <c r="C120" s="39" t="s">
        <v>542</v>
      </c>
      <c r="D120" t="s">
        <v>543</v>
      </c>
      <c r="E120" t="s">
        <v>544</v>
      </c>
      <c r="F120" t="s">
        <v>545</v>
      </c>
      <c r="G120" s="23" t="s">
        <v>546</v>
      </c>
      <c r="H120" t="s">
        <v>67</v>
      </c>
      <c r="I120" t="str">
        <f>INDEX(Level[Level],MATCH(PIs[[#This Row],[L]],Level[GUID],0),1)</f>
        <v>Requisito Maggiore</v>
      </c>
      <c r="L120" s="23" t="s">
        <v>547</v>
      </c>
      <c r="N120" t="s">
        <v>515</v>
      </c>
      <c r="O120" t="str">
        <f>INDEX(allsections[[S]:[Order]],MATCH(PIs[[#This Row],[SGUID]],allsections[SGUID],0),1)</f>
        <v>SISTEMI DI REGISTRAZIONE DELLE ORE LAVORATIVE</v>
      </c>
      <c r="P120" t="str">
        <f>INDEX(allsections[[S]:[Order]],MATCH(PIs[[#This Row],[SGUID]],allsections[SGUID],0),2)</f>
        <v>-</v>
      </c>
      <c r="Q120">
        <f>INDEX(allsections[[S]:[Order]],MATCH(PIs[[#This Row],[SGUID]],allsections[SGUID],0),3)</f>
        <v>12</v>
      </c>
      <c r="R120" t="s">
        <v>52</v>
      </c>
      <c r="S120" t="str">
        <f>INDEX(allsections[[S]:[Order]],MATCH(PIs[[#This Row],[SSGUID]],allsections[SGUID],0),1)</f>
        <v>-</v>
      </c>
      <c r="T120" t="str">
        <f>INDEX(allsections[[S]:[Order]],MATCH(PIs[[#This Row],[SSGUID]],allsections[SGUID],0),2)</f>
        <v>-</v>
      </c>
      <c r="V120" t="b">
        <v>0</v>
      </c>
    </row>
    <row r="121" spans="1:22" ht="409.6" hidden="1" x14ac:dyDescent="0.3">
      <c r="A121" t="s">
        <v>549</v>
      </c>
      <c r="C121" s="39" t="s">
        <v>550</v>
      </c>
      <c r="D121" t="s">
        <v>551</v>
      </c>
      <c r="E121" t="s">
        <v>552</v>
      </c>
      <c r="F121" t="s">
        <v>553</v>
      </c>
      <c r="G121" s="23" t="s">
        <v>554</v>
      </c>
      <c r="H121" t="s">
        <v>67</v>
      </c>
      <c r="I121" t="str">
        <f>INDEX(Level[Level],MATCH(PIs[[#This Row],[L]],Level[GUID],0),1)</f>
        <v>Requisito Maggiore</v>
      </c>
      <c r="L121" s="23" t="s">
        <v>555</v>
      </c>
      <c r="N121" t="s">
        <v>556</v>
      </c>
      <c r="O121" t="str">
        <f>INDEX(allsections[[S]:[Order]],MATCH(PIs[[#This Row],[SGUID]],allsections[SGUID],0),1)</f>
        <v>COMPULSORY SCHOOL AGE AND SCHOOL ACCESS</v>
      </c>
      <c r="P121" t="str">
        <f>INDEX(allsections[[S]:[Order]],MATCH(PIs[[#This Row],[SGUID]],allsections[SGUID],0),2)</f>
        <v>-</v>
      </c>
      <c r="Q121">
        <f>INDEX(allsections[[S]:[Order]],MATCH(PIs[[#This Row],[SGUID]],allsections[SGUID],0),3)</f>
        <v>11</v>
      </c>
      <c r="R121" t="s">
        <v>52</v>
      </c>
      <c r="S121" t="str">
        <f>INDEX(allsections[[S]:[Order]],MATCH(PIs[[#This Row],[SSGUID]],allsections[SGUID],0),1)</f>
        <v>-</v>
      </c>
      <c r="T121" t="str">
        <f>INDEX(allsections[[S]:[Order]],MATCH(PIs[[#This Row],[SSGUID]],allsections[SGUID],0),2)</f>
        <v>-</v>
      </c>
      <c r="V121" t="b">
        <v>0</v>
      </c>
    </row>
    <row r="122" spans="1:22" ht="409.6" hidden="1" x14ac:dyDescent="0.3">
      <c r="A122" t="s">
        <v>557</v>
      </c>
      <c r="C122" s="39" t="s">
        <v>550</v>
      </c>
      <c r="D122" t="s">
        <v>551</v>
      </c>
      <c r="E122" t="s">
        <v>552</v>
      </c>
      <c r="F122" t="s">
        <v>553</v>
      </c>
      <c r="G122" s="23" t="s">
        <v>554</v>
      </c>
      <c r="H122" t="s">
        <v>67</v>
      </c>
      <c r="I122" t="str">
        <f>INDEX(Level[Level],MATCH(PIs[[#This Row],[L]],Level[GUID],0),1)</f>
        <v>Requisito Maggiore</v>
      </c>
      <c r="L122" s="23" t="s">
        <v>555</v>
      </c>
      <c r="N122" t="s">
        <v>556</v>
      </c>
      <c r="O122" t="str">
        <f>INDEX(allsections[[S]:[Order]],MATCH(PIs[[#This Row],[SGUID]],allsections[SGUID],0),1)</f>
        <v>COMPULSORY SCHOOL AGE AND SCHOOL ACCESS</v>
      </c>
      <c r="P122" t="str">
        <f>INDEX(allsections[[S]:[Order]],MATCH(PIs[[#This Row],[SGUID]],allsections[SGUID],0),2)</f>
        <v>-</v>
      </c>
      <c r="Q122">
        <f>INDEX(allsections[[S]:[Order]],MATCH(PIs[[#This Row],[SGUID]],allsections[SGUID],0),3)</f>
        <v>11</v>
      </c>
      <c r="R122" t="s">
        <v>52</v>
      </c>
      <c r="S122" t="str">
        <f>INDEX(allsections[[S]:[Order]],MATCH(PIs[[#This Row],[SSGUID]],allsections[SGUID],0),1)</f>
        <v>-</v>
      </c>
      <c r="T122" t="str">
        <f>INDEX(allsections[[S]:[Order]],MATCH(PIs[[#This Row],[SSGUID]],allsections[SGUID],0),2)</f>
        <v>-</v>
      </c>
      <c r="V122" t="b">
        <v>0</v>
      </c>
    </row>
    <row r="123" spans="1:22" ht="409.6" hidden="1" x14ac:dyDescent="0.3">
      <c r="A123" t="s">
        <v>558</v>
      </c>
      <c r="C123" s="39" t="s">
        <v>559</v>
      </c>
      <c r="D123" t="s">
        <v>560</v>
      </c>
      <c r="E123" t="s">
        <v>561</v>
      </c>
      <c r="F123" t="s">
        <v>562</v>
      </c>
      <c r="G123" s="23" t="s">
        <v>563</v>
      </c>
      <c r="H123" t="s">
        <v>67</v>
      </c>
      <c r="I123" t="str">
        <f>INDEX(Level[Level],MATCH(PIs[[#This Row],[L]],Level[GUID],0),1)</f>
        <v>Requisito Maggiore</v>
      </c>
      <c r="L123" s="23" t="s">
        <v>564</v>
      </c>
      <c r="N123" t="s">
        <v>556</v>
      </c>
      <c r="O123" t="str">
        <f>INDEX(allsections[[S]:[Order]],MATCH(PIs[[#This Row],[SGUID]],allsections[SGUID],0),1)</f>
        <v>COMPULSORY SCHOOL AGE AND SCHOOL ACCESS</v>
      </c>
      <c r="P123" t="str">
        <f>INDEX(allsections[[S]:[Order]],MATCH(PIs[[#This Row],[SGUID]],allsections[SGUID],0),2)</f>
        <v>-</v>
      </c>
      <c r="Q123">
        <f>INDEX(allsections[[S]:[Order]],MATCH(PIs[[#This Row],[SGUID]],allsections[SGUID],0),3)</f>
        <v>11</v>
      </c>
      <c r="R123" t="s">
        <v>52</v>
      </c>
      <c r="S123" t="str">
        <f>INDEX(allsections[[S]:[Order]],MATCH(PIs[[#This Row],[SSGUID]],allsections[SGUID],0),1)</f>
        <v>-</v>
      </c>
      <c r="T123" t="str">
        <f>INDEX(allsections[[S]:[Order]],MATCH(PIs[[#This Row],[SSGUID]],allsections[SGUID],0),2)</f>
        <v>-</v>
      </c>
      <c r="V123" t="b">
        <v>0</v>
      </c>
    </row>
    <row r="124" spans="1:22" ht="409.6" hidden="1" x14ac:dyDescent="0.3">
      <c r="A124" t="s">
        <v>565</v>
      </c>
      <c r="C124" s="39" t="s">
        <v>559</v>
      </c>
      <c r="D124" t="s">
        <v>560</v>
      </c>
      <c r="E124" t="s">
        <v>561</v>
      </c>
      <c r="F124" t="s">
        <v>562</v>
      </c>
      <c r="G124" s="23" t="s">
        <v>563</v>
      </c>
      <c r="H124" t="s">
        <v>67</v>
      </c>
      <c r="I124" t="str">
        <f>INDEX(Level[Level],MATCH(PIs[[#This Row],[L]],Level[GUID],0),1)</f>
        <v>Requisito Maggiore</v>
      </c>
      <c r="L124" s="23" t="s">
        <v>564</v>
      </c>
      <c r="N124" t="s">
        <v>556</v>
      </c>
      <c r="O124" t="str">
        <f>INDEX(allsections[[S]:[Order]],MATCH(PIs[[#This Row],[SGUID]],allsections[SGUID],0),1)</f>
        <v>COMPULSORY SCHOOL AGE AND SCHOOL ACCESS</v>
      </c>
      <c r="P124" t="str">
        <f>INDEX(allsections[[S]:[Order]],MATCH(PIs[[#This Row],[SGUID]],allsections[SGUID],0),2)</f>
        <v>-</v>
      </c>
      <c r="Q124">
        <f>INDEX(allsections[[S]:[Order]],MATCH(PIs[[#This Row],[SGUID]],allsections[SGUID],0),3)</f>
        <v>11</v>
      </c>
      <c r="R124" t="s">
        <v>52</v>
      </c>
      <c r="S124" t="str">
        <f>INDEX(allsections[[S]:[Order]],MATCH(PIs[[#This Row],[SSGUID]],allsections[SGUID],0),1)</f>
        <v>-</v>
      </c>
      <c r="T124" t="str">
        <f>INDEX(allsections[[S]:[Order]],MATCH(PIs[[#This Row],[SSGUID]],allsections[SGUID],0),2)</f>
        <v>-</v>
      </c>
      <c r="V124" t="b">
        <v>0</v>
      </c>
    </row>
    <row r="125" spans="1:22" ht="409.6" hidden="1" x14ac:dyDescent="0.3">
      <c r="A125" t="s">
        <v>566</v>
      </c>
      <c r="C125" s="39" t="s">
        <v>567</v>
      </c>
      <c r="D125" t="s">
        <v>568</v>
      </c>
      <c r="E125" t="s">
        <v>569</v>
      </c>
      <c r="F125" t="s">
        <v>570</v>
      </c>
      <c r="G125" t="s">
        <v>571</v>
      </c>
      <c r="H125" t="s">
        <v>49</v>
      </c>
      <c r="I125" t="str">
        <f>INDEX(Level[Level],MATCH(PIs[[#This Row],[L]],Level[GUID],0),1)</f>
        <v>Requisito Minore</v>
      </c>
      <c r="L125" s="23" t="s">
        <v>572</v>
      </c>
      <c r="N125" t="s">
        <v>556</v>
      </c>
      <c r="O125" t="str">
        <f>INDEX(allsections[[S]:[Order]],MATCH(PIs[[#This Row],[SGUID]],allsections[SGUID],0),1)</f>
        <v>COMPULSORY SCHOOL AGE AND SCHOOL ACCESS</v>
      </c>
      <c r="P125" t="str">
        <f>INDEX(allsections[[S]:[Order]],MATCH(PIs[[#This Row],[SGUID]],allsections[SGUID],0),2)</f>
        <v>-</v>
      </c>
      <c r="Q125">
        <f>INDEX(allsections[[S]:[Order]],MATCH(PIs[[#This Row],[SGUID]],allsections[SGUID],0),3)</f>
        <v>11</v>
      </c>
      <c r="R125" t="s">
        <v>52</v>
      </c>
      <c r="S125" t="str">
        <f>INDEX(allsections[[S]:[Order]],MATCH(PIs[[#This Row],[SSGUID]],allsections[SGUID],0),1)</f>
        <v>-</v>
      </c>
      <c r="T125" t="str">
        <f>INDEX(allsections[[S]:[Order]],MATCH(PIs[[#This Row],[SSGUID]],allsections[SGUID],0),2)</f>
        <v>-</v>
      </c>
      <c r="V125" t="b">
        <v>0</v>
      </c>
    </row>
    <row r="126" spans="1:22" ht="409.6" hidden="1" x14ac:dyDescent="0.3">
      <c r="A126" t="s">
        <v>573</v>
      </c>
      <c r="C126" s="39" t="s">
        <v>567</v>
      </c>
      <c r="D126" t="s">
        <v>568</v>
      </c>
      <c r="E126" t="s">
        <v>569</v>
      </c>
      <c r="F126" t="s">
        <v>570</v>
      </c>
      <c r="G126" t="s">
        <v>571</v>
      </c>
      <c r="H126" t="s">
        <v>49</v>
      </c>
      <c r="I126" t="str">
        <f>INDEX(Level[Level],MATCH(PIs[[#This Row],[L]],Level[GUID],0),1)</f>
        <v>Requisito Minore</v>
      </c>
      <c r="L126" s="23" t="s">
        <v>572</v>
      </c>
      <c r="N126" t="s">
        <v>556</v>
      </c>
      <c r="O126" t="str">
        <f>INDEX(allsections[[S]:[Order]],MATCH(PIs[[#This Row],[SGUID]],allsections[SGUID],0),1)</f>
        <v>COMPULSORY SCHOOL AGE AND SCHOOL ACCESS</v>
      </c>
      <c r="P126" t="str">
        <f>INDEX(allsections[[S]:[Order]],MATCH(PIs[[#This Row],[SGUID]],allsections[SGUID],0),2)</f>
        <v>-</v>
      </c>
      <c r="Q126">
        <f>INDEX(allsections[[S]:[Order]],MATCH(PIs[[#This Row],[SGUID]],allsections[SGUID],0),3)</f>
        <v>11</v>
      </c>
      <c r="R126" t="s">
        <v>52</v>
      </c>
      <c r="S126" t="str">
        <f>INDEX(allsections[[S]:[Order]],MATCH(PIs[[#This Row],[SSGUID]],allsections[SGUID],0),1)</f>
        <v>-</v>
      </c>
      <c r="T126" t="str">
        <f>INDEX(allsections[[S]:[Order]],MATCH(PIs[[#This Row],[SSGUID]],allsections[SGUID],0),2)</f>
        <v>-</v>
      </c>
      <c r="V126" t="b">
        <v>0</v>
      </c>
    </row>
    <row r="127" spans="1:22" ht="409.6" hidden="1" x14ac:dyDescent="0.3">
      <c r="A127" t="s">
        <v>574</v>
      </c>
      <c r="C127" s="39" t="s">
        <v>575</v>
      </c>
      <c r="D127" t="s">
        <v>576</v>
      </c>
      <c r="E127" t="s">
        <v>577</v>
      </c>
      <c r="F127" t="s">
        <v>578</v>
      </c>
      <c r="G127" s="23" t="s">
        <v>579</v>
      </c>
      <c r="H127" t="s">
        <v>67</v>
      </c>
      <c r="I127" t="str">
        <f>INDEX(Level[Level],MATCH(PIs[[#This Row],[L]],Level[GUID],0),1)</f>
        <v>Requisito Maggiore</v>
      </c>
      <c r="L127" s="23" t="s">
        <v>580</v>
      </c>
      <c r="N127" t="s">
        <v>556</v>
      </c>
      <c r="O127" t="str">
        <f>INDEX(allsections[[S]:[Order]],MATCH(PIs[[#This Row],[SGUID]],allsections[SGUID],0),1)</f>
        <v>COMPULSORY SCHOOL AGE AND SCHOOL ACCESS</v>
      </c>
      <c r="P127" t="str">
        <f>INDEX(allsections[[S]:[Order]],MATCH(PIs[[#This Row],[SGUID]],allsections[SGUID],0),2)</f>
        <v>-</v>
      </c>
      <c r="Q127">
        <f>INDEX(allsections[[S]:[Order]],MATCH(PIs[[#This Row],[SGUID]],allsections[SGUID],0),3)</f>
        <v>11</v>
      </c>
      <c r="R127" t="s">
        <v>52</v>
      </c>
      <c r="S127" t="str">
        <f>INDEX(allsections[[S]:[Order]],MATCH(PIs[[#This Row],[SSGUID]],allsections[SGUID],0),1)</f>
        <v>-</v>
      </c>
      <c r="T127" t="str">
        <f>INDEX(allsections[[S]:[Order]],MATCH(PIs[[#This Row],[SSGUID]],allsections[SGUID],0),2)</f>
        <v>-</v>
      </c>
      <c r="V127" t="b">
        <v>0</v>
      </c>
    </row>
    <row r="128" spans="1:22" ht="409.6" hidden="1" x14ac:dyDescent="0.3">
      <c r="A128" t="s">
        <v>581</v>
      </c>
      <c r="C128" s="39" t="s">
        <v>575</v>
      </c>
      <c r="D128" t="s">
        <v>576</v>
      </c>
      <c r="E128" t="s">
        <v>577</v>
      </c>
      <c r="F128" t="s">
        <v>578</v>
      </c>
      <c r="G128" s="23" t="s">
        <v>579</v>
      </c>
      <c r="H128" t="s">
        <v>67</v>
      </c>
      <c r="I128" t="str">
        <f>INDEX(Level[Level],MATCH(PIs[[#This Row],[L]],Level[GUID],0),1)</f>
        <v>Requisito Maggiore</v>
      </c>
      <c r="L128" s="23" t="s">
        <v>580</v>
      </c>
      <c r="N128" t="s">
        <v>556</v>
      </c>
      <c r="O128" t="str">
        <f>INDEX(allsections[[S]:[Order]],MATCH(PIs[[#This Row],[SGUID]],allsections[SGUID],0),1)</f>
        <v>COMPULSORY SCHOOL AGE AND SCHOOL ACCESS</v>
      </c>
      <c r="P128" t="str">
        <f>INDEX(allsections[[S]:[Order]],MATCH(PIs[[#This Row],[SGUID]],allsections[SGUID],0),2)</f>
        <v>-</v>
      </c>
      <c r="Q128">
        <f>INDEX(allsections[[S]:[Order]],MATCH(PIs[[#This Row],[SGUID]],allsections[SGUID],0),3)</f>
        <v>11</v>
      </c>
      <c r="R128" t="s">
        <v>52</v>
      </c>
      <c r="S128" t="str">
        <f>INDEX(allsections[[S]:[Order]],MATCH(PIs[[#This Row],[SSGUID]],allsections[SGUID],0),1)</f>
        <v>-</v>
      </c>
      <c r="T128" t="str">
        <f>INDEX(allsections[[S]:[Order]],MATCH(PIs[[#This Row],[SSGUID]],allsections[SGUID],0),2)</f>
        <v>-</v>
      </c>
      <c r="V128" t="b">
        <v>0</v>
      </c>
    </row>
    <row r="129" spans="1:22" ht="409.6" hidden="1" x14ac:dyDescent="0.3">
      <c r="A129" t="s">
        <v>582</v>
      </c>
      <c r="C129" s="39" t="s">
        <v>583</v>
      </c>
      <c r="D129" t="s">
        <v>584</v>
      </c>
      <c r="E129" t="s">
        <v>585</v>
      </c>
      <c r="F129" t="s">
        <v>586</v>
      </c>
      <c r="G129" s="23" t="s">
        <v>587</v>
      </c>
      <c r="H129" t="s">
        <v>67</v>
      </c>
      <c r="I129" t="str">
        <f>INDEX(Level[Level],MATCH(PIs[[#This Row],[L]],Level[GUID],0),1)</f>
        <v>Requisito Maggiore</v>
      </c>
      <c r="L129" s="23" t="s">
        <v>588</v>
      </c>
      <c r="N129" t="s">
        <v>589</v>
      </c>
      <c r="O129" t="str">
        <f>INDEX(allsections[[S]:[Order]],MATCH(PIs[[#This Row],[SGUID]],allsections[SGUID],0),1)</f>
        <v>DIRITTO DI ASSOCIAZIONE E RAPPRESENTANZA</v>
      </c>
      <c r="P129" t="str">
        <f>INDEX(allsections[[S]:[Order]],MATCH(PIs[[#This Row],[SGUID]],allsections[SGUID],0),2)</f>
        <v>-</v>
      </c>
      <c r="Q129">
        <f>INDEX(allsections[[S]:[Order]],MATCH(PIs[[#This Row],[SGUID]],allsections[SGUID],0),3)</f>
        <v>2</v>
      </c>
      <c r="R129" t="s">
        <v>52</v>
      </c>
      <c r="S129" t="str">
        <f>INDEX(allsections[[S]:[Order]],MATCH(PIs[[#This Row],[SSGUID]],allsections[SGUID],0),1)</f>
        <v>-</v>
      </c>
      <c r="T129" t="str">
        <f>INDEX(allsections[[S]:[Order]],MATCH(PIs[[#This Row],[SSGUID]],allsections[SGUID],0),2)</f>
        <v>-</v>
      </c>
      <c r="V129" t="b">
        <v>0</v>
      </c>
    </row>
    <row r="130" spans="1:22" ht="409.6" hidden="1" x14ac:dyDescent="0.3">
      <c r="A130" t="s">
        <v>590</v>
      </c>
      <c r="C130" s="39" t="s">
        <v>583</v>
      </c>
      <c r="D130" t="s">
        <v>584</v>
      </c>
      <c r="E130" t="s">
        <v>585</v>
      </c>
      <c r="F130" t="s">
        <v>586</v>
      </c>
      <c r="G130" s="23" t="s">
        <v>587</v>
      </c>
      <c r="H130" t="s">
        <v>67</v>
      </c>
      <c r="I130" t="str">
        <f>INDEX(Level[Level],MATCH(PIs[[#This Row],[L]],Level[GUID],0),1)</f>
        <v>Requisito Maggiore</v>
      </c>
      <c r="L130" s="23" t="s">
        <v>588</v>
      </c>
      <c r="N130" t="s">
        <v>589</v>
      </c>
      <c r="O130" t="str">
        <f>INDEX(allsections[[S]:[Order]],MATCH(PIs[[#This Row],[SGUID]],allsections[SGUID],0),1)</f>
        <v>DIRITTO DI ASSOCIAZIONE E RAPPRESENTANZA</v>
      </c>
      <c r="P130" t="str">
        <f>INDEX(allsections[[S]:[Order]],MATCH(PIs[[#This Row],[SGUID]],allsections[SGUID],0),2)</f>
        <v>-</v>
      </c>
      <c r="Q130">
        <f>INDEX(allsections[[S]:[Order]],MATCH(PIs[[#This Row],[SGUID]],allsections[SGUID],0),3)</f>
        <v>2</v>
      </c>
      <c r="R130" t="s">
        <v>52</v>
      </c>
      <c r="S130" t="str">
        <f>INDEX(allsections[[S]:[Order]],MATCH(PIs[[#This Row],[SSGUID]],allsections[SGUID],0),1)</f>
        <v>-</v>
      </c>
      <c r="T130" t="str">
        <f>INDEX(allsections[[S]:[Order]],MATCH(PIs[[#This Row],[SSGUID]],allsections[SGUID],0),2)</f>
        <v>-</v>
      </c>
      <c r="V130" t="b">
        <v>0</v>
      </c>
    </row>
    <row r="131" spans="1:22" ht="409.6" hidden="1" x14ac:dyDescent="0.3">
      <c r="A131" t="s">
        <v>591</v>
      </c>
      <c r="C131" s="39" t="s">
        <v>592</v>
      </c>
      <c r="D131" t="s">
        <v>593</v>
      </c>
      <c r="E131" t="s">
        <v>594</v>
      </c>
      <c r="F131" t="s">
        <v>595</v>
      </c>
      <c r="G131" s="23" t="s">
        <v>596</v>
      </c>
      <c r="H131" t="s">
        <v>67</v>
      </c>
      <c r="I131" t="str">
        <f>INDEX(Level[Level],MATCH(PIs[[#This Row],[L]],Level[GUID],0),1)</f>
        <v>Requisito Maggiore</v>
      </c>
      <c r="L131" s="23" t="s">
        <v>588</v>
      </c>
      <c r="N131" t="s">
        <v>589</v>
      </c>
      <c r="O131" t="str">
        <f>INDEX(allsections[[S]:[Order]],MATCH(PIs[[#This Row],[SGUID]],allsections[SGUID],0),1)</f>
        <v>DIRITTO DI ASSOCIAZIONE E RAPPRESENTANZA</v>
      </c>
      <c r="P131" t="str">
        <f>INDEX(allsections[[S]:[Order]],MATCH(PIs[[#This Row],[SGUID]],allsections[SGUID],0),2)</f>
        <v>-</v>
      </c>
      <c r="Q131">
        <f>INDEX(allsections[[S]:[Order]],MATCH(PIs[[#This Row],[SGUID]],allsections[SGUID],0),3)</f>
        <v>2</v>
      </c>
      <c r="R131" t="s">
        <v>52</v>
      </c>
      <c r="S131" t="str">
        <f>INDEX(allsections[[S]:[Order]],MATCH(PIs[[#This Row],[SSGUID]],allsections[SGUID],0),1)</f>
        <v>-</v>
      </c>
      <c r="T131" t="str">
        <f>INDEX(allsections[[S]:[Order]],MATCH(PIs[[#This Row],[SSGUID]],allsections[SGUID],0),2)</f>
        <v>-</v>
      </c>
      <c r="V131" t="b">
        <v>0</v>
      </c>
    </row>
    <row r="132" spans="1:22" ht="409.6" hidden="1" x14ac:dyDescent="0.3">
      <c r="A132" t="s">
        <v>597</v>
      </c>
      <c r="C132" s="39" t="s">
        <v>592</v>
      </c>
      <c r="D132" t="s">
        <v>593</v>
      </c>
      <c r="E132" t="s">
        <v>594</v>
      </c>
      <c r="F132" t="s">
        <v>595</v>
      </c>
      <c r="G132" s="23" t="s">
        <v>596</v>
      </c>
      <c r="H132" t="s">
        <v>67</v>
      </c>
      <c r="I132" t="str">
        <f>INDEX(Level[Level],MATCH(PIs[[#This Row],[L]],Level[GUID],0),1)</f>
        <v>Requisito Maggiore</v>
      </c>
      <c r="L132" s="23" t="s">
        <v>588</v>
      </c>
      <c r="N132" t="s">
        <v>589</v>
      </c>
      <c r="O132" t="str">
        <f>INDEX(allsections[[S]:[Order]],MATCH(PIs[[#This Row],[SGUID]],allsections[SGUID],0),1)</f>
        <v>DIRITTO DI ASSOCIAZIONE E RAPPRESENTANZA</v>
      </c>
      <c r="P132" t="str">
        <f>INDEX(allsections[[S]:[Order]],MATCH(PIs[[#This Row],[SGUID]],allsections[SGUID],0),2)</f>
        <v>-</v>
      </c>
      <c r="Q132">
        <f>INDEX(allsections[[S]:[Order]],MATCH(PIs[[#This Row],[SGUID]],allsections[SGUID],0),3)</f>
        <v>2</v>
      </c>
      <c r="R132" t="s">
        <v>52</v>
      </c>
      <c r="S132" t="str">
        <f>INDEX(allsections[[S]:[Order]],MATCH(PIs[[#This Row],[SSGUID]],allsections[SGUID],0),1)</f>
        <v>-</v>
      </c>
      <c r="T132" t="str">
        <f>INDEX(allsections[[S]:[Order]],MATCH(PIs[[#This Row],[SSGUID]],allsections[SGUID],0),2)</f>
        <v>-</v>
      </c>
      <c r="V132" t="b">
        <v>0</v>
      </c>
    </row>
    <row r="133" spans="1:22" ht="345.6" hidden="1" x14ac:dyDescent="0.3">
      <c r="A133" t="s">
        <v>598</v>
      </c>
      <c r="C133" s="39" t="s">
        <v>599</v>
      </c>
      <c r="D133" t="s">
        <v>600</v>
      </c>
      <c r="E133" t="s">
        <v>601</v>
      </c>
      <c r="F133" t="s">
        <v>586</v>
      </c>
      <c r="G133" s="23" t="s">
        <v>587</v>
      </c>
      <c r="H133" t="s">
        <v>49</v>
      </c>
      <c r="I133" t="str">
        <f>INDEX(Level[Level],MATCH(PIs[[#This Row],[L]],Level[GUID],0),1)</f>
        <v>Requisito Minore</v>
      </c>
      <c r="L133" s="23" t="s">
        <v>602</v>
      </c>
      <c r="N133" t="s">
        <v>589</v>
      </c>
      <c r="O133" t="str">
        <f>INDEX(allsections[[S]:[Order]],MATCH(PIs[[#This Row],[SGUID]],allsections[SGUID],0),1)</f>
        <v>DIRITTO DI ASSOCIAZIONE E RAPPRESENTANZA</v>
      </c>
      <c r="P133" t="str">
        <f>INDEX(allsections[[S]:[Order]],MATCH(PIs[[#This Row],[SGUID]],allsections[SGUID],0),2)</f>
        <v>-</v>
      </c>
      <c r="Q133">
        <f>INDEX(allsections[[S]:[Order]],MATCH(PIs[[#This Row],[SGUID]],allsections[SGUID],0),3)</f>
        <v>2</v>
      </c>
      <c r="R133" t="s">
        <v>52</v>
      </c>
      <c r="S133" t="str">
        <f>INDEX(allsections[[S]:[Order]],MATCH(PIs[[#This Row],[SSGUID]],allsections[SGUID],0),1)</f>
        <v>-</v>
      </c>
      <c r="T133" t="str">
        <f>INDEX(allsections[[S]:[Order]],MATCH(PIs[[#This Row],[SSGUID]],allsections[SGUID],0),2)</f>
        <v>-</v>
      </c>
      <c r="V133" t="b">
        <v>0</v>
      </c>
    </row>
    <row r="134" spans="1:22" ht="345.6" hidden="1" x14ac:dyDescent="0.3">
      <c r="A134" t="s">
        <v>603</v>
      </c>
      <c r="C134" s="39" t="s">
        <v>599</v>
      </c>
      <c r="D134" t="s">
        <v>600</v>
      </c>
      <c r="E134" t="s">
        <v>601</v>
      </c>
      <c r="F134" t="s">
        <v>586</v>
      </c>
      <c r="G134" s="23" t="s">
        <v>587</v>
      </c>
      <c r="H134" t="s">
        <v>49</v>
      </c>
      <c r="I134" t="str">
        <f>INDEX(Level[Level],MATCH(PIs[[#This Row],[L]],Level[GUID],0),1)</f>
        <v>Requisito Minore</v>
      </c>
      <c r="L134" s="23" t="s">
        <v>602</v>
      </c>
      <c r="N134" t="s">
        <v>589</v>
      </c>
      <c r="O134" t="str">
        <f>INDEX(allsections[[S]:[Order]],MATCH(PIs[[#This Row],[SGUID]],allsections[SGUID],0),1)</f>
        <v>DIRITTO DI ASSOCIAZIONE E RAPPRESENTANZA</v>
      </c>
      <c r="P134" t="str">
        <f>INDEX(allsections[[S]:[Order]],MATCH(PIs[[#This Row],[SGUID]],allsections[SGUID],0),2)</f>
        <v>-</v>
      </c>
      <c r="Q134">
        <f>INDEX(allsections[[S]:[Order]],MATCH(PIs[[#This Row],[SGUID]],allsections[SGUID],0),3)</f>
        <v>2</v>
      </c>
      <c r="R134" t="s">
        <v>52</v>
      </c>
      <c r="S134" t="str">
        <f>INDEX(allsections[[S]:[Order]],MATCH(PIs[[#This Row],[SSGUID]],allsections[SGUID],0),1)</f>
        <v>-</v>
      </c>
      <c r="T134" t="str">
        <f>INDEX(allsections[[S]:[Order]],MATCH(PIs[[#This Row],[SSGUID]],allsections[SGUID],0),2)</f>
        <v>-</v>
      </c>
      <c r="V134" t="b">
        <v>0</v>
      </c>
    </row>
    <row r="135" spans="1:22" ht="409.6" hidden="1" x14ac:dyDescent="0.3">
      <c r="A135" t="s">
        <v>604</v>
      </c>
      <c r="C135" s="39" t="s">
        <v>605</v>
      </c>
      <c r="D135" t="s">
        <v>606</v>
      </c>
      <c r="E135" t="s">
        <v>607</v>
      </c>
      <c r="F135" t="s">
        <v>608</v>
      </c>
      <c r="G135" s="23" t="s">
        <v>609</v>
      </c>
      <c r="H135" t="s">
        <v>67</v>
      </c>
      <c r="I135" t="str">
        <f>INDEX(Level[Level],MATCH(PIs[[#This Row],[L]],Level[GUID],0),1)</f>
        <v>Requisito Maggiore</v>
      </c>
      <c r="L135" s="23" t="s">
        <v>610</v>
      </c>
      <c r="N135" t="s">
        <v>589</v>
      </c>
      <c r="O135" t="str">
        <f>INDEX(allsections[[S]:[Order]],MATCH(PIs[[#This Row],[SGUID]],allsections[SGUID],0),1)</f>
        <v>DIRITTO DI ASSOCIAZIONE E RAPPRESENTANZA</v>
      </c>
      <c r="P135" t="str">
        <f>INDEX(allsections[[S]:[Order]],MATCH(PIs[[#This Row],[SGUID]],allsections[SGUID],0),2)</f>
        <v>-</v>
      </c>
      <c r="Q135">
        <f>INDEX(allsections[[S]:[Order]],MATCH(PIs[[#This Row],[SGUID]],allsections[SGUID],0),3)</f>
        <v>2</v>
      </c>
      <c r="R135" t="s">
        <v>52</v>
      </c>
      <c r="S135" t="str">
        <f>INDEX(allsections[[S]:[Order]],MATCH(PIs[[#This Row],[SSGUID]],allsections[SGUID],0),1)</f>
        <v>-</v>
      </c>
      <c r="T135" t="str">
        <f>INDEX(allsections[[S]:[Order]],MATCH(PIs[[#This Row],[SSGUID]],allsections[SGUID],0),2)</f>
        <v>-</v>
      </c>
      <c r="V135" t="b">
        <v>0</v>
      </c>
    </row>
    <row r="136" spans="1:22" ht="409.6" hidden="1" x14ac:dyDescent="0.3">
      <c r="A136" t="s">
        <v>611</v>
      </c>
      <c r="C136" s="39" t="s">
        <v>605</v>
      </c>
      <c r="D136" t="s">
        <v>606</v>
      </c>
      <c r="E136" t="s">
        <v>607</v>
      </c>
      <c r="F136" t="s">
        <v>608</v>
      </c>
      <c r="G136" s="23" t="s">
        <v>609</v>
      </c>
      <c r="H136" t="s">
        <v>67</v>
      </c>
      <c r="I136" t="str">
        <f>INDEX(Level[Level],MATCH(PIs[[#This Row],[L]],Level[GUID],0),1)</f>
        <v>Requisito Maggiore</v>
      </c>
      <c r="L136" s="23" t="s">
        <v>610</v>
      </c>
      <c r="N136" t="s">
        <v>589</v>
      </c>
      <c r="O136" t="str">
        <f>INDEX(allsections[[S]:[Order]],MATCH(PIs[[#This Row],[SGUID]],allsections[SGUID],0),1)</f>
        <v>DIRITTO DI ASSOCIAZIONE E RAPPRESENTANZA</v>
      </c>
      <c r="P136" t="str">
        <f>INDEX(allsections[[S]:[Order]],MATCH(PIs[[#This Row],[SGUID]],allsections[SGUID],0),2)</f>
        <v>-</v>
      </c>
      <c r="Q136">
        <f>INDEX(allsections[[S]:[Order]],MATCH(PIs[[#This Row],[SGUID]],allsections[SGUID],0),3)</f>
        <v>2</v>
      </c>
      <c r="R136" t="s">
        <v>52</v>
      </c>
      <c r="S136" t="str">
        <f>INDEX(allsections[[S]:[Order]],MATCH(PIs[[#This Row],[SSGUID]],allsections[SGUID],0),1)</f>
        <v>-</v>
      </c>
      <c r="T136" t="str">
        <f>INDEX(allsections[[S]:[Order]],MATCH(PIs[[#This Row],[SSGUID]],allsections[SGUID],0),2)</f>
        <v>-</v>
      </c>
      <c r="V136" t="b">
        <v>0</v>
      </c>
    </row>
    <row r="137" spans="1:22" ht="374.4" hidden="1" x14ac:dyDescent="0.3">
      <c r="A137" t="s">
        <v>612</v>
      </c>
      <c r="C137" s="39" t="s">
        <v>613</v>
      </c>
      <c r="D137" t="s">
        <v>412</v>
      </c>
      <c r="E137" t="s">
        <v>413</v>
      </c>
      <c r="F137" t="s">
        <v>614</v>
      </c>
      <c r="G137" s="23" t="s">
        <v>615</v>
      </c>
      <c r="H137" t="s">
        <v>67</v>
      </c>
      <c r="I137" t="str">
        <f>INDEX(Level[Level],MATCH(PIs[[#This Row],[L]],Level[GUID],0),1)</f>
        <v>Requisito Maggiore</v>
      </c>
      <c r="L137" t="s">
        <v>616</v>
      </c>
      <c r="N137" t="s">
        <v>417</v>
      </c>
      <c r="O137" t="e">
        <f>INDEX(allsections[[S]:[Order]],MATCH(PIs[[#This Row],[SGUID]],allsections[SGUID],0),1)</f>
        <v>#N/A</v>
      </c>
      <c r="P137" t="e">
        <f>INDEX(allsections[[S]:[Order]],MATCH(PIs[[#This Row],[SGUID]],allsections[SGUID],0),2)</f>
        <v>#N/A</v>
      </c>
      <c r="Q137" t="e">
        <f>INDEX(allsections[[S]:[Order]],MATCH(PIs[[#This Row],[SGUID]],allsections[SGUID],0),3)</f>
        <v>#N/A</v>
      </c>
      <c r="R137" t="s">
        <v>52</v>
      </c>
      <c r="S137" t="str">
        <f>INDEX(allsections[[S]:[Order]],MATCH(PIs[[#This Row],[SSGUID]],allsections[SGUID],0),1)</f>
        <v>-</v>
      </c>
      <c r="T137" t="str">
        <f>INDEX(allsections[[S]:[Order]],MATCH(PIs[[#This Row],[SSGUID]],allsections[SGUID],0),2)</f>
        <v>-</v>
      </c>
      <c r="V137" t="b">
        <v>0</v>
      </c>
    </row>
    <row r="138" spans="1:22" ht="403.2" hidden="1" x14ac:dyDescent="0.3">
      <c r="A138" t="s">
        <v>617</v>
      </c>
      <c r="C138" s="39" t="s">
        <v>618</v>
      </c>
      <c r="D138" t="s">
        <v>412</v>
      </c>
      <c r="E138" t="s">
        <v>413</v>
      </c>
      <c r="F138" t="s">
        <v>619</v>
      </c>
      <c r="G138" s="23" t="s">
        <v>620</v>
      </c>
      <c r="H138" t="s">
        <v>67</v>
      </c>
      <c r="I138" t="str">
        <f>INDEX(Level[Level],MATCH(PIs[[#This Row],[L]],Level[GUID],0),1)</f>
        <v>Requisito Maggiore</v>
      </c>
      <c r="L138" t="s">
        <v>616</v>
      </c>
      <c r="N138" t="s">
        <v>417</v>
      </c>
      <c r="O138" t="e">
        <f>INDEX(allsections[[S]:[Order]],MATCH(PIs[[#This Row],[SGUID]],allsections[SGUID],0),1)</f>
        <v>#N/A</v>
      </c>
      <c r="P138" t="e">
        <f>INDEX(allsections[[S]:[Order]],MATCH(PIs[[#This Row],[SGUID]],allsections[SGUID],0),2)</f>
        <v>#N/A</v>
      </c>
      <c r="Q138" t="e">
        <f>INDEX(allsections[[S]:[Order]],MATCH(PIs[[#This Row],[SGUID]],allsections[SGUID],0),3)</f>
        <v>#N/A</v>
      </c>
      <c r="R138" t="s">
        <v>52</v>
      </c>
      <c r="S138" t="str">
        <f>INDEX(allsections[[S]:[Order]],MATCH(PIs[[#This Row],[SSGUID]],allsections[SGUID],0),1)</f>
        <v>-</v>
      </c>
      <c r="T138" t="str">
        <f>INDEX(allsections[[S]:[Order]],MATCH(PIs[[#This Row],[SSGUID]],allsections[SGUID],0),2)</f>
        <v>-</v>
      </c>
      <c r="V138" t="b">
        <v>0</v>
      </c>
    </row>
    <row r="139" spans="1:22" ht="388.8" hidden="1" x14ac:dyDescent="0.3">
      <c r="A139" t="s">
        <v>621</v>
      </c>
      <c r="C139" s="39" t="s">
        <v>622</v>
      </c>
      <c r="D139" t="s">
        <v>412</v>
      </c>
      <c r="E139" t="s">
        <v>413</v>
      </c>
      <c r="F139" t="s">
        <v>623</v>
      </c>
      <c r="G139" s="23" t="s">
        <v>624</v>
      </c>
      <c r="H139" t="s">
        <v>67</v>
      </c>
      <c r="I139" t="str">
        <f>INDEX(Level[Level],MATCH(PIs[[#This Row],[L]],Level[GUID],0),1)</f>
        <v>Requisito Maggiore</v>
      </c>
      <c r="L139" t="s">
        <v>616</v>
      </c>
      <c r="N139" t="s">
        <v>417</v>
      </c>
      <c r="O139" t="e">
        <f>INDEX(allsections[[S]:[Order]],MATCH(PIs[[#This Row],[SGUID]],allsections[SGUID],0),1)</f>
        <v>#N/A</v>
      </c>
      <c r="P139" t="e">
        <f>INDEX(allsections[[S]:[Order]],MATCH(PIs[[#This Row],[SGUID]],allsections[SGUID],0),2)</f>
        <v>#N/A</v>
      </c>
      <c r="Q139" t="e">
        <f>INDEX(allsections[[S]:[Order]],MATCH(PIs[[#This Row],[SGUID]],allsections[SGUID],0),3)</f>
        <v>#N/A</v>
      </c>
      <c r="R139" t="s">
        <v>52</v>
      </c>
      <c r="S139" t="str">
        <f>INDEX(allsections[[S]:[Order]],MATCH(PIs[[#This Row],[SSGUID]],allsections[SGUID],0),1)</f>
        <v>-</v>
      </c>
      <c r="T139" t="str">
        <f>INDEX(allsections[[S]:[Order]],MATCH(PIs[[#This Row],[SSGUID]],allsections[SGUID],0),2)</f>
        <v>-</v>
      </c>
      <c r="V139" t="b">
        <v>0</v>
      </c>
    </row>
    <row r="140" spans="1:22" ht="409.6" hidden="1" x14ac:dyDescent="0.3">
      <c r="A140" t="s">
        <v>625</v>
      </c>
      <c r="C140" s="39" t="s">
        <v>626</v>
      </c>
      <c r="D140" t="s">
        <v>412</v>
      </c>
      <c r="E140" t="s">
        <v>413</v>
      </c>
      <c r="F140" t="s">
        <v>627</v>
      </c>
      <c r="G140" s="23" t="s">
        <v>628</v>
      </c>
      <c r="H140" t="s">
        <v>67</v>
      </c>
      <c r="I140" t="str">
        <f>INDEX(Level[Level],MATCH(PIs[[#This Row],[L]],Level[GUID],0),1)</f>
        <v>Requisito Maggiore</v>
      </c>
      <c r="L140" t="s">
        <v>616</v>
      </c>
      <c r="N140" t="s">
        <v>417</v>
      </c>
      <c r="O140" t="e">
        <f>INDEX(allsections[[S]:[Order]],MATCH(PIs[[#This Row],[SGUID]],allsections[SGUID],0),1)</f>
        <v>#N/A</v>
      </c>
      <c r="P140" t="e">
        <f>INDEX(allsections[[S]:[Order]],MATCH(PIs[[#This Row],[SGUID]],allsections[SGUID],0),2)</f>
        <v>#N/A</v>
      </c>
      <c r="Q140" t="e">
        <f>INDEX(allsections[[S]:[Order]],MATCH(PIs[[#This Row],[SGUID]],allsections[SGUID],0),3)</f>
        <v>#N/A</v>
      </c>
      <c r="R140" t="s">
        <v>52</v>
      </c>
      <c r="S140" t="str">
        <f>INDEX(allsections[[S]:[Order]],MATCH(PIs[[#This Row],[SSGUID]],allsections[SGUID],0),1)</f>
        <v>-</v>
      </c>
      <c r="T140" t="str">
        <f>INDEX(allsections[[S]:[Order]],MATCH(PIs[[#This Row],[SSGUID]],allsections[SGUID],0),2)</f>
        <v>-</v>
      </c>
      <c r="V140" t="b">
        <v>0</v>
      </c>
    </row>
    <row r="141" spans="1:22" ht="409.6" hidden="1" x14ac:dyDescent="0.3">
      <c r="A141" t="s">
        <v>629</v>
      </c>
      <c r="C141" s="39" t="s">
        <v>630</v>
      </c>
      <c r="D141" t="s">
        <v>412</v>
      </c>
      <c r="E141" t="s">
        <v>413</v>
      </c>
      <c r="F141" t="s">
        <v>631</v>
      </c>
      <c r="G141" s="23" t="s">
        <v>632</v>
      </c>
      <c r="H141" t="s">
        <v>67</v>
      </c>
      <c r="I141" t="str">
        <f>INDEX(Level[Level],MATCH(PIs[[#This Row],[L]],Level[GUID],0),1)</f>
        <v>Requisito Maggiore</v>
      </c>
      <c r="L141" t="s">
        <v>616</v>
      </c>
      <c r="N141" t="s">
        <v>417</v>
      </c>
      <c r="O141" t="e">
        <f>INDEX(allsections[[S]:[Order]],MATCH(PIs[[#This Row],[SGUID]],allsections[SGUID],0),1)</f>
        <v>#N/A</v>
      </c>
      <c r="P141" t="e">
        <f>INDEX(allsections[[S]:[Order]],MATCH(PIs[[#This Row],[SGUID]],allsections[SGUID],0),2)</f>
        <v>#N/A</v>
      </c>
      <c r="Q141" t="e">
        <f>INDEX(allsections[[S]:[Order]],MATCH(PIs[[#This Row],[SGUID]],allsections[SGUID],0),3)</f>
        <v>#N/A</v>
      </c>
      <c r="R141" t="s">
        <v>52</v>
      </c>
      <c r="S141" t="str">
        <f>INDEX(allsections[[S]:[Order]],MATCH(PIs[[#This Row],[SSGUID]],allsections[SGUID],0),1)</f>
        <v>-</v>
      </c>
      <c r="T141" t="str">
        <f>INDEX(allsections[[S]:[Order]],MATCH(PIs[[#This Row],[SSGUID]],allsections[SGUID],0),2)</f>
        <v>-</v>
      </c>
      <c r="V141" t="b">
        <v>0</v>
      </c>
    </row>
    <row r="142" spans="1:22" ht="388.8" hidden="1" x14ac:dyDescent="0.3">
      <c r="A142" t="s">
        <v>633</v>
      </c>
      <c r="C142" s="39" t="s">
        <v>634</v>
      </c>
      <c r="D142" t="s">
        <v>412</v>
      </c>
      <c r="E142" t="s">
        <v>413</v>
      </c>
      <c r="F142" t="s">
        <v>635</v>
      </c>
      <c r="G142" s="23" t="s">
        <v>636</v>
      </c>
      <c r="H142" t="s">
        <v>67</v>
      </c>
      <c r="I142" t="str">
        <f>INDEX(Level[Level],MATCH(PIs[[#This Row],[L]],Level[GUID],0),1)</f>
        <v>Requisito Maggiore</v>
      </c>
      <c r="L142" t="s">
        <v>616</v>
      </c>
      <c r="N142" t="s">
        <v>417</v>
      </c>
      <c r="O142" t="e">
        <f>INDEX(allsections[[S]:[Order]],MATCH(PIs[[#This Row],[SGUID]],allsections[SGUID],0),1)</f>
        <v>#N/A</v>
      </c>
      <c r="P142" t="e">
        <f>INDEX(allsections[[S]:[Order]],MATCH(PIs[[#This Row],[SGUID]],allsections[SGUID],0),2)</f>
        <v>#N/A</v>
      </c>
      <c r="Q142" t="e">
        <f>INDEX(allsections[[S]:[Order]],MATCH(PIs[[#This Row],[SGUID]],allsections[SGUID],0),3)</f>
        <v>#N/A</v>
      </c>
      <c r="R142" t="s">
        <v>52</v>
      </c>
      <c r="S142" t="str">
        <f>INDEX(allsections[[S]:[Order]],MATCH(PIs[[#This Row],[SSGUID]],allsections[SGUID],0),1)</f>
        <v>-</v>
      </c>
      <c r="T142" t="str">
        <f>INDEX(allsections[[S]:[Order]],MATCH(PIs[[#This Row],[SSGUID]],allsections[SGUID],0),2)</f>
        <v>-</v>
      </c>
      <c r="V142" t="b">
        <v>0</v>
      </c>
    </row>
    <row r="143" spans="1:22" ht="409.6" hidden="1" x14ac:dyDescent="0.3">
      <c r="A143" t="s">
        <v>637</v>
      </c>
      <c r="C143" s="39" t="s">
        <v>638</v>
      </c>
      <c r="D143" t="s">
        <v>412</v>
      </c>
      <c r="E143" t="s">
        <v>413</v>
      </c>
      <c r="F143" t="s">
        <v>639</v>
      </c>
      <c r="G143" s="23" t="s">
        <v>640</v>
      </c>
      <c r="H143" t="s">
        <v>67</v>
      </c>
      <c r="I143" t="str">
        <f>INDEX(Level[Level],MATCH(PIs[[#This Row],[L]],Level[GUID],0),1)</f>
        <v>Requisito Maggiore</v>
      </c>
      <c r="L143" t="s">
        <v>616</v>
      </c>
      <c r="N143" t="s">
        <v>417</v>
      </c>
      <c r="O143" t="e">
        <f>INDEX(allsections[[S]:[Order]],MATCH(PIs[[#This Row],[SGUID]],allsections[SGUID],0),1)</f>
        <v>#N/A</v>
      </c>
      <c r="P143" t="e">
        <f>INDEX(allsections[[S]:[Order]],MATCH(PIs[[#This Row],[SGUID]],allsections[SGUID],0),2)</f>
        <v>#N/A</v>
      </c>
      <c r="Q143" t="e">
        <f>INDEX(allsections[[S]:[Order]],MATCH(PIs[[#This Row],[SGUID]],allsections[SGUID],0),3)</f>
        <v>#N/A</v>
      </c>
      <c r="R143" t="s">
        <v>52</v>
      </c>
      <c r="S143" t="str">
        <f>INDEX(allsections[[S]:[Order]],MATCH(PIs[[#This Row],[SSGUID]],allsections[SGUID],0),1)</f>
        <v>-</v>
      </c>
      <c r="T143" t="str">
        <f>INDEX(allsections[[S]:[Order]],MATCH(PIs[[#This Row],[SSGUID]],allsections[SGUID],0),2)</f>
        <v>-</v>
      </c>
      <c r="V143" t="b">
        <v>0</v>
      </c>
    </row>
  </sheetData>
  <phoneticPr fontId="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1FB77-D10E-4090-AA6C-D7A5B76CD299}">
  <dimension ref="A1:AC341"/>
  <sheetViews>
    <sheetView workbookViewId="0">
      <selection activeCell="B83" sqref="B83"/>
    </sheetView>
  </sheetViews>
  <sheetFormatPr defaultColWidth="8.77734375" defaultRowHeight="14.4" x14ac:dyDescent="0.3"/>
  <cols>
    <col min="6" max="6" width="12.77734375" customWidth="1"/>
    <col min="11" max="11" width="9" customWidth="1"/>
    <col min="16" max="16" width="13.77734375" customWidth="1"/>
    <col min="17" max="17" width="16.77734375" customWidth="1"/>
    <col min="29" max="29" width="28.77734375" bestFit="1" customWidth="1"/>
  </cols>
  <sheetData>
    <row r="1" spans="1:29" ht="14.7" customHeight="1" x14ac:dyDescent="0.3">
      <c r="A1" s="71" t="s">
        <v>641</v>
      </c>
      <c r="B1" s="71"/>
      <c r="C1" s="71"/>
      <c r="D1" s="71"/>
      <c r="F1" s="71" t="s">
        <v>642</v>
      </c>
      <c r="G1" s="71"/>
      <c r="H1" s="71"/>
      <c r="I1" s="71"/>
      <c r="K1" s="71" t="s">
        <v>643</v>
      </c>
      <c r="L1" s="71"/>
      <c r="M1" s="71"/>
      <c r="N1" s="71"/>
      <c r="P1" s="71" t="s">
        <v>644</v>
      </c>
      <c r="Q1" s="71"/>
      <c r="R1" s="71"/>
      <c r="S1" s="71"/>
      <c r="T1" s="71"/>
      <c r="U1" s="71"/>
      <c r="V1" s="71"/>
    </row>
    <row r="2" spans="1:29" x14ac:dyDescent="0.3">
      <c r="A2" t="s">
        <v>32</v>
      </c>
      <c r="B2" t="s">
        <v>33</v>
      </c>
      <c r="C2" t="s">
        <v>34</v>
      </c>
      <c r="D2" t="s">
        <v>35</v>
      </c>
      <c r="F2" t="s">
        <v>32</v>
      </c>
      <c r="G2" t="s">
        <v>33</v>
      </c>
      <c r="H2" t="s">
        <v>34</v>
      </c>
      <c r="I2" t="s">
        <v>35</v>
      </c>
      <c r="K2" t="s">
        <v>36</v>
      </c>
      <c r="L2" t="s">
        <v>37</v>
      </c>
      <c r="M2" t="s">
        <v>38</v>
      </c>
      <c r="N2" t="s">
        <v>35</v>
      </c>
      <c r="P2" t="s">
        <v>645</v>
      </c>
      <c r="Q2" t="s">
        <v>646</v>
      </c>
      <c r="R2" t="s">
        <v>647</v>
      </c>
      <c r="S2" t="s">
        <v>648</v>
      </c>
      <c r="T2" t="s">
        <v>649</v>
      </c>
      <c r="U2" t="s">
        <v>19</v>
      </c>
      <c r="V2" t="s">
        <v>650</v>
      </c>
      <c r="X2" t="s">
        <v>645</v>
      </c>
      <c r="Y2" t="s">
        <v>646</v>
      </c>
      <c r="Z2" t="s">
        <v>647</v>
      </c>
      <c r="AA2" t="s">
        <v>648</v>
      </c>
      <c r="AB2" t="s">
        <v>649</v>
      </c>
      <c r="AC2" t="s">
        <v>19</v>
      </c>
    </row>
    <row r="3" spans="1:29" ht="43.2" x14ac:dyDescent="0.3">
      <c r="A3" t="s">
        <v>651</v>
      </c>
      <c r="B3" s="23" t="s">
        <v>652</v>
      </c>
      <c r="C3" s="23" t="s">
        <v>616</v>
      </c>
      <c r="D3">
        <v>1</v>
      </c>
      <c r="F3" t="s">
        <v>51</v>
      </c>
      <c r="G3" t="str">
        <f>INDEX(allsections[[S]:[Order]],MATCH(unique_sections[[#This Row],[SGUID]],allsections[SGUID],0),1)</f>
        <v>ASPETTI GENERALI</v>
      </c>
      <c r="H3" t="str">
        <f>INDEX(allsections[[S]:[Order]],MATCH(unique_sections[[#This Row],[SGUID]],allsections[SGUID],0),2)</f>
        <v>-</v>
      </c>
      <c r="I3">
        <f>INDEX(allsections[[S]:[Order]],MATCH(unique_sections[[#This Row],[SGUID]],allsections[SGUID],0),3)</f>
        <v>1</v>
      </c>
      <c r="K3" t="s">
        <v>52</v>
      </c>
      <c r="L3" t="str">
        <f>INDEX(allsections[[S]:[Order]],MATCH(unique_sub[[#This Row],[SSGUID]],allsections[SGUID],0),1)</f>
        <v>-</v>
      </c>
      <c r="M3" t="str">
        <f>INDEX(allsections[[S]:[Order]],MATCH(unique_sub[[#This Row],[SSGUID]],allsections[SGUID],0),2)</f>
        <v>-</v>
      </c>
      <c r="N3">
        <f>INDEX(allsections[[S]:[Order]],MATCH(unique_sub[[#This Row],[SSGUID]],allsections[SGUID],0),3)</f>
        <v>0</v>
      </c>
      <c r="P3" t="s">
        <v>319</v>
      </c>
      <c r="Q3" t="s">
        <v>52</v>
      </c>
      <c r="R3" s="18" t="str">
        <f t="shared" ref="R3:R16" si="0">P3&amp;Q3</f>
        <v>7M8kd0W9wjpA8V5QSHHaVd5TvyR0UgB0EOmnMkFaZftX</v>
      </c>
      <c r="S3" s="18">
        <f>INDEX(allsections[[S]:[Order]],MATCH(P3,allsections[SGUID],0),3)</f>
        <v>4</v>
      </c>
      <c r="T3" s="18">
        <f>INDEX(allsections[[S]:[Order]],MATCH(Q3,allsections[SGUID],0),3)</f>
        <v>0</v>
      </c>
      <c r="V3" t="e">
        <f>COUNTIF(#REF!,sectionsubsection[[#This Row],[Title]])</f>
        <v>#REF!</v>
      </c>
      <c r="Z3" s="18" t="s">
        <v>653</v>
      </c>
      <c r="AA3" s="18" t="e">
        <f>INDEX(allsections[[S]:[Order]],MATCH(X3,allsections[SGUID],0),3)</f>
        <v>#N/A</v>
      </c>
      <c r="AB3" s="18" t="e">
        <f>INDEX(allsections[[S]:[Order]],MATCH(Y3,allsections[SGUID],0),3)</f>
        <v>#N/A</v>
      </c>
      <c r="AC3" t="s">
        <v>654</v>
      </c>
    </row>
    <row r="4" spans="1:29" ht="409.6" x14ac:dyDescent="0.3">
      <c r="A4" t="s">
        <v>655</v>
      </c>
      <c r="B4" s="23" t="s">
        <v>656</v>
      </c>
      <c r="C4" s="23" t="s">
        <v>657</v>
      </c>
      <c r="D4">
        <v>1</v>
      </c>
      <c r="F4" t="s">
        <v>589</v>
      </c>
      <c r="G4" t="str">
        <f>INDEX(allsections[[S]:[Order]],MATCH(unique_sections[[#This Row],[SGUID]],allsections[SGUID],0),1)</f>
        <v>DIRITTO DI ASSOCIAZIONE E RAPPRESENTANZA</v>
      </c>
      <c r="H4" t="str">
        <f>INDEX(allsections[[S]:[Order]],MATCH(unique_sections[[#This Row],[SGUID]],allsections[SGUID],0),2)</f>
        <v>-</v>
      </c>
      <c r="I4">
        <f>INDEX(allsections[[S]:[Order]],MATCH(unique_sections[[#This Row],[SGUID]],allsections[SGUID],0),3)</f>
        <v>2</v>
      </c>
      <c r="P4" t="s">
        <v>277</v>
      </c>
      <c r="Q4" t="s">
        <v>52</v>
      </c>
      <c r="R4" s="18" t="str">
        <f t="shared" si="0"/>
        <v>6fz1ZcgpxCeEz3mRGrevNc5TvyR0UgB0EOmnMkFaZftX</v>
      </c>
      <c r="S4" s="18">
        <f>INDEX(allsections[[S]:[Order]],MATCH(P4,allsections[SGUID],0),3)</f>
        <v>5</v>
      </c>
      <c r="T4" s="18">
        <f>INDEX(allsections[[S]:[Order]],MATCH(Q4,allsections[SGUID],0),3)</f>
        <v>0</v>
      </c>
      <c r="V4" t="e">
        <f>COUNTIF(#REF!,sectionsubsection[[#This Row],[Title]])</f>
        <v>#REF!</v>
      </c>
      <c r="Z4" s="24" t="s">
        <v>658</v>
      </c>
      <c r="AA4" s="24" t="e">
        <f>INDEX(allsections[[S]:[Order]],MATCH(X4,allsections[SGUID],0),3)</f>
        <v>#N/A</v>
      </c>
      <c r="AB4" s="24" t="e">
        <f>INDEX(allsections[[S]:[Order]],MATCH(Y4,allsections[SGUID],0),3)</f>
        <v>#N/A</v>
      </c>
      <c r="AC4" t="s">
        <v>659</v>
      </c>
    </row>
    <row r="5" spans="1:29" ht="72" x14ac:dyDescent="0.3">
      <c r="A5" t="s">
        <v>660</v>
      </c>
      <c r="B5" s="23" t="s">
        <v>661</v>
      </c>
      <c r="C5" s="23"/>
      <c r="D5">
        <v>1</v>
      </c>
      <c r="F5" t="s">
        <v>376</v>
      </c>
      <c r="G5" t="str">
        <f>INDEX(allsections[[S]:[Order]],MATCH(unique_sections[[#This Row],[SGUID]],allsections[SGUID],0),1)</f>
        <v>RAPPRESENTANZA DEI LAVORATORI SECONDO GRASP</v>
      </c>
      <c r="H5" t="str">
        <f>INDEX(allsections[[S]:[Order]],MATCH(unique_sections[[#This Row],[SGUID]],allsections[SGUID],0),2)</f>
        <v>-</v>
      </c>
      <c r="I5">
        <f>INDEX(allsections[[S]:[Order]],MATCH(unique_sections[[#This Row],[SGUID]],allsections[SGUID],0),3)</f>
        <v>3</v>
      </c>
      <c r="P5" t="s">
        <v>86</v>
      </c>
      <c r="Q5" t="s">
        <v>52</v>
      </c>
      <c r="R5" s="18" t="str">
        <f t="shared" si="0"/>
        <v>3Ff44zJMwGkTtn6xQrauV05TvyR0UgB0EOmnMkFaZftX</v>
      </c>
      <c r="S5" s="18">
        <f>INDEX(allsections[[S]:[Order]],MATCH(P5,allsections[SGUID],0),3)</f>
        <v>10</v>
      </c>
      <c r="T5" s="18">
        <f>INDEX(allsections[[S]:[Order]],MATCH(Q5,allsections[SGUID],0),3)</f>
        <v>0</v>
      </c>
      <c r="V5" t="e">
        <f>COUNTIF(#REF!,sectionsubsection[[#This Row],[Title]])</f>
        <v>#REF!</v>
      </c>
      <c r="Z5" s="24" t="s">
        <v>662</v>
      </c>
      <c r="AA5" s="24" t="e">
        <f>INDEX(allsections[[S]:[Order]],MATCH(X5,allsections[SGUID],0),3)</f>
        <v>#N/A</v>
      </c>
      <c r="AB5" s="24" t="e">
        <f>INDEX(allsections[[S]:[Order]],MATCH(Y5,allsections[SGUID],0),3)</f>
        <v>#N/A</v>
      </c>
      <c r="AC5" t="s">
        <v>663</v>
      </c>
    </row>
    <row r="6" spans="1:29" ht="43.2" x14ac:dyDescent="0.3">
      <c r="A6" t="s">
        <v>51</v>
      </c>
      <c r="B6" s="23" t="s">
        <v>2006</v>
      </c>
      <c r="C6" s="23" t="s">
        <v>616</v>
      </c>
      <c r="D6">
        <v>1</v>
      </c>
      <c r="F6" t="s">
        <v>319</v>
      </c>
      <c r="G6" t="str">
        <f>INDEX(allsections[[S]:[Order]],MATCH(unique_sections[[#This Row],[SGUID]],allsections[SGUID],0),1)</f>
        <v>PROCESSO DI RECLAMO</v>
      </c>
      <c r="H6" t="str">
        <f>INDEX(allsections[[S]:[Order]],MATCH(unique_sections[[#This Row],[SGUID]],allsections[SGUID],0),2)</f>
        <v>-</v>
      </c>
      <c r="I6">
        <f>INDEX(allsections[[S]:[Order]],MATCH(unique_sections[[#This Row],[SGUID]],allsections[SGUID],0),3)</f>
        <v>4</v>
      </c>
      <c r="P6" t="s">
        <v>589</v>
      </c>
      <c r="Q6" t="s">
        <v>52</v>
      </c>
      <c r="R6" s="18" t="str">
        <f t="shared" si="0"/>
        <v>1o8mD6EnK5wQwCEJoONfYj5TvyR0UgB0EOmnMkFaZftX</v>
      </c>
      <c r="S6" s="18">
        <f>INDEX(allsections[[S]:[Order]],MATCH(P6,allsections[SGUID],0),3)</f>
        <v>2</v>
      </c>
      <c r="T6" s="18">
        <f>INDEX(allsections[[S]:[Order]],MATCH(Q6,allsections[SGUID],0),3)</f>
        <v>0</v>
      </c>
      <c r="V6" t="e">
        <f>COUNTIF(#REF!,sectionsubsection[[#This Row],[Title]])</f>
        <v>#REF!</v>
      </c>
      <c r="Z6" s="24" t="s">
        <v>664</v>
      </c>
      <c r="AA6" s="24" t="e">
        <f>INDEX(allsections[[S]:[Order]],MATCH(X6,allsections[SGUID],0),3)</f>
        <v>#N/A</v>
      </c>
      <c r="AB6" s="24" t="e">
        <f>INDEX(allsections[[S]:[Order]],MATCH(Y6,allsections[SGUID],0),3)</f>
        <v>#N/A</v>
      </c>
      <c r="AC6" t="s">
        <v>665</v>
      </c>
    </row>
    <row r="7" spans="1:29" ht="72" x14ac:dyDescent="0.3">
      <c r="A7" t="s">
        <v>666</v>
      </c>
      <c r="B7" s="23" t="s">
        <v>667</v>
      </c>
      <c r="C7" s="23" t="s">
        <v>616</v>
      </c>
      <c r="D7">
        <v>1</v>
      </c>
      <c r="F7" t="s">
        <v>277</v>
      </c>
      <c r="G7" t="str">
        <f>INDEX(allsections[[S]:[Order]],MATCH(unique_sections[[#This Row],[SGUID]],allsections[SGUID],0),1)</f>
        <v>POLITICHE SUI DIRITTI UMANI DEL PRODUTTORE</v>
      </c>
      <c r="H7" t="str">
        <f>INDEX(allsections[[S]:[Order]],MATCH(unique_sections[[#This Row],[SGUID]],allsections[SGUID],0),2)</f>
        <v>-</v>
      </c>
      <c r="I7">
        <f>INDEX(allsections[[S]:[Order]],MATCH(unique_sections[[#This Row],[SGUID]],allsections[SGUID],0),3)</f>
        <v>5</v>
      </c>
      <c r="P7" t="s">
        <v>425</v>
      </c>
      <c r="Q7" t="s">
        <v>52</v>
      </c>
      <c r="R7" s="18" t="str">
        <f t="shared" si="0"/>
        <v>5QcqRKjyugITtX9F5mWxJx5TvyR0UgB0EOmnMkFaZftX</v>
      </c>
      <c r="S7" s="18">
        <f>INDEX(allsections[[S]:[Order]],MATCH(P7,allsections[SGUID],0),3)</f>
        <v>14</v>
      </c>
      <c r="T7" s="18">
        <f>INDEX(allsections[[S]:[Order]],MATCH(Q7,allsections[SGUID],0),3)</f>
        <v>0</v>
      </c>
      <c r="V7" t="e">
        <f>COUNTIF(#REF!,sectionsubsection[[#This Row],[Title]])</f>
        <v>#REF!</v>
      </c>
      <c r="Z7" s="24" t="s">
        <v>668</v>
      </c>
      <c r="AA7" s="24" t="e">
        <f>INDEX(allsections[[S]:[Order]],MATCH(X7,allsections[SGUID],0),3)</f>
        <v>#N/A</v>
      </c>
      <c r="AB7" s="24" t="e">
        <f>INDEX(allsections[[S]:[Order]],MATCH(Y7,allsections[SGUID],0),3)</f>
        <v>#N/A</v>
      </c>
      <c r="AC7" t="s">
        <v>669</v>
      </c>
    </row>
    <row r="8" spans="1:29" ht="409.6" x14ac:dyDescent="0.3">
      <c r="A8" t="s">
        <v>670</v>
      </c>
      <c r="B8" s="23" t="s">
        <v>671</v>
      </c>
      <c r="C8" s="23" t="s">
        <v>672</v>
      </c>
      <c r="D8">
        <v>1</v>
      </c>
      <c r="F8" t="s">
        <v>261</v>
      </c>
      <c r="G8" t="str">
        <f>INDEX(allsections[[S]:[Order]],MATCH(unique_sections[[#This Row],[SGUID]],allsections[SGUID],0),1)</f>
        <v>ACCESSO ALLE INFORMAZIONI RELATIVE ALLE LEGGI SUL LAVORO</v>
      </c>
      <c r="H8" t="str">
        <f>INDEX(allsections[[S]:[Order]],MATCH(unique_sections[[#This Row],[SGUID]],allsections[SGUID],0),2)</f>
        <v>-</v>
      </c>
      <c r="I8">
        <f>INDEX(allsections[[S]:[Order]],MATCH(unique_sections[[#This Row],[SGUID]],allsections[SGUID],0),3)</f>
        <v>6</v>
      </c>
      <c r="P8" t="s">
        <v>450</v>
      </c>
      <c r="Q8" t="s">
        <v>52</v>
      </c>
      <c r="R8" s="18" t="str">
        <f t="shared" si="0"/>
        <v>3REBipJjMBilm8fOUb7AAk5TvyR0UgB0EOmnMkFaZftX</v>
      </c>
      <c r="S8" s="18">
        <f>INDEX(allsections[[S]:[Order]],MATCH(P8,allsections[SGUID],0),3)</f>
        <v>13</v>
      </c>
      <c r="T8" s="18">
        <f>INDEX(allsections[[S]:[Order]],MATCH(Q8,allsections[SGUID],0),3)</f>
        <v>0</v>
      </c>
      <c r="V8" t="e">
        <f>COUNTIF(#REF!,sectionsubsection[[#This Row],[Title]])</f>
        <v>#REF!</v>
      </c>
      <c r="Z8" s="24" t="s">
        <v>673</v>
      </c>
      <c r="AA8" s="24" t="e">
        <f>INDEX(allsections[[S]:[Order]],MATCH(X8,allsections[SGUID],0),3)</f>
        <v>#N/A</v>
      </c>
      <c r="AB8" s="24" t="e">
        <f>INDEX(allsections[[S]:[Order]],MATCH(Y8,allsections[SGUID],0),3)</f>
        <v>#N/A</v>
      </c>
      <c r="AC8" t="s">
        <v>674</v>
      </c>
    </row>
    <row r="9" spans="1:29" ht="72" x14ac:dyDescent="0.3">
      <c r="A9" t="s">
        <v>675</v>
      </c>
      <c r="B9" s="23" t="s">
        <v>676</v>
      </c>
      <c r="C9" s="23" t="s">
        <v>616</v>
      </c>
      <c r="D9">
        <v>1</v>
      </c>
      <c r="F9" t="s">
        <v>182</v>
      </c>
      <c r="G9" t="str">
        <f>INDEX(allsections[[S]:[Order]],MATCH(unique_sections[[#This Row],[SGUID]],allsections[SGUID],0),1)</f>
        <v>DOCUMENTI DEI TERMINI DI IMPIEGO E INDICATORI DI LAVORO FORZATO</v>
      </c>
      <c r="H9" t="str">
        <f>INDEX(allsections[[S]:[Order]],MATCH(unique_sections[[#This Row],[SGUID]],allsections[SGUID],0),2)</f>
        <v>-</v>
      </c>
      <c r="I9">
        <f>INDEX(allsections[[S]:[Order]],MATCH(unique_sections[[#This Row],[SGUID]],allsections[SGUID],0),3)</f>
        <v>7</v>
      </c>
      <c r="P9" t="s">
        <v>515</v>
      </c>
      <c r="Q9" t="s">
        <v>52</v>
      </c>
      <c r="R9" s="18" t="str">
        <f t="shared" si="0"/>
        <v>3J24Glrer1437lwsauUMDz5TvyR0UgB0EOmnMkFaZftX</v>
      </c>
      <c r="S9" s="18">
        <f>INDEX(allsections[[S]:[Order]],MATCH(P9,allsections[SGUID],0),3)</f>
        <v>12</v>
      </c>
      <c r="T9" s="18">
        <f>INDEX(allsections[[S]:[Order]],MATCH(Q9,allsections[SGUID],0),3)</f>
        <v>0</v>
      </c>
      <c r="V9" t="e">
        <f>COUNTIF(#REF!,sectionsubsection[[#This Row],[Title]])</f>
        <v>#REF!</v>
      </c>
      <c r="Z9" s="24" t="s">
        <v>677</v>
      </c>
      <c r="AA9" s="24" t="e">
        <f>INDEX(allsections[[S]:[Order]],MATCH(X9,allsections[SGUID],0),3)</f>
        <v>#N/A</v>
      </c>
      <c r="AB9" s="24" t="e">
        <f>INDEX(allsections[[S]:[Order]],MATCH(Y9,allsections[SGUID],0),3)</f>
        <v>#N/A</v>
      </c>
      <c r="AC9" t="s">
        <v>678</v>
      </c>
    </row>
    <row r="10" spans="1:29" ht="43.2" x14ac:dyDescent="0.3">
      <c r="A10" t="s">
        <v>679</v>
      </c>
      <c r="B10" s="23" t="s">
        <v>680</v>
      </c>
      <c r="C10" s="23" t="s">
        <v>616</v>
      </c>
      <c r="D10">
        <v>1</v>
      </c>
      <c r="F10" t="s">
        <v>156</v>
      </c>
      <c r="G10" t="str">
        <f>INDEX(allsections[[S]:[Order]],MATCH(unique_sections[[#This Row],[SGUID]],allsections[SGUID],0),1)</f>
        <v>PAGAMENTI</v>
      </c>
      <c r="H10" t="str">
        <f>INDEX(allsections[[S]:[Order]],MATCH(unique_sections[[#This Row],[SGUID]],allsections[SGUID],0),2)</f>
        <v>-</v>
      </c>
      <c r="I10">
        <f>INDEX(allsections[[S]:[Order]],MATCH(unique_sections[[#This Row],[SGUID]],allsections[SGUID],0),3)</f>
        <v>8</v>
      </c>
      <c r="P10" t="s">
        <v>556</v>
      </c>
      <c r="Q10" t="s">
        <v>52</v>
      </c>
      <c r="R10" s="18" t="str">
        <f t="shared" si="0"/>
        <v>LIlGAXC7dgnKPjxv0CHy95TvyR0UgB0EOmnMkFaZftX</v>
      </c>
      <c r="S10" s="18">
        <f>INDEX(allsections[[S]:[Order]],MATCH(P10,allsections[SGUID],0),3)</f>
        <v>11</v>
      </c>
      <c r="T10" s="18">
        <f>INDEX(allsections[[S]:[Order]],MATCH(Q10,allsections[SGUID],0),3)</f>
        <v>0</v>
      </c>
      <c r="V10" t="e">
        <f>COUNTIF(#REF!,sectionsubsection[[#This Row],[Title]])</f>
        <v>#REF!</v>
      </c>
      <c r="Z10" s="24" t="s">
        <v>681</v>
      </c>
      <c r="AA10" s="24" t="e">
        <f>INDEX(allsections[[S]:[Order]],MATCH(X10,allsections[SGUID],0),3)</f>
        <v>#N/A</v>
      </c>
      <c r="AB10" s="24" t="e">
        <f>INDEX(allsections[[S]:[Order]],MATCH(Y10,allsections[SGUID],0),3)</f>
        <v>#N/A</v>
      </c>
      <c r="AC10" t="s">
        <v>682</v>
      </c>
    </row>
    <row r="11" spans="1:29" ht="86.4" x14ac:dyDescent="0.3">
      <c r="A11" t="s">
        <v>683</v>
      </c>
      <c r="B11" s="23" t="s">
        <v>684</v>
      </c>
      <c r="C11" s="23"/>
      <c r="D11">
        <v>2</v>
      </c>
      <c r="F11" t="s">
        <v>121</v>
      </c>
      <c r="G11" t="str">
        <f>INDEX(allsections[[S]:[Order]],MATCH(unique_sections[[#This Row],[SGUID]],allsections[SGUID],0),1)</f>
        <v>SALARI</v>
      </c>
      <c r="H11" t="str">
        <f>INDEX(allsections[[S]:[Order]],MATCH(unique_sections[[#This Row],[SGUID]],allsections[SGUID],0),2)</f>
        <v>-</v>
      </c>
      <c r="I11">
        <f>INDEX(allsections[[S]:[Order]],MATCH(unique_sections[[#This Row],[SGUID]],allsections[SGUID],0),3)</f>
        <v>9</v>
      </c>
      <c r="P11" t="s">
        <v>121</v>
      </c>
      <c r="Q11" t="s">
        <v>52</v>
      </c>
      <c r="R11" s="18" t="str">
        <f t="shared" si="0"/>
        <v>7w9H6anypUchjmMOZrr9fi5TvyR0UgB0EOmnMkFaZftX</v>
      </c>
      <c r="S11" s="18">
        <f>INDEX(allsections[[S]:[Order]],MATCH(P11,allsections[SGUID],0),3)</f>
        <v>9</v>
      </c>
      <c r="T11" s="18">
        <f>INDEX(allsections[[S]:[Order]],MATCH(Q11,allsections[SGUID],0),3)</f>
        <v>0</v>
      </c>
      <c r="V11" t="e">
        <f>COUNTIF(#REF!,sectionsubsection[[#This Row],[Title]])</f>
        <v>#REF!</v>
      </c>
      <c r="Z11" s="24" t="s">
        <v>685</v>
      </c>
      <c r="AA11" s="24" t="e">
        <f>INDEX(allsections[[S]:[Order]],MATCH(X11,allsections[SGUID],0),3)</f>
        <v>#N/A</v>
      </c>
      <c r="AB11" s="24" t="e">
        <f>INDEX(allsections[[S]:[Order]],MATCH(Y11,allsections[SGUID],0),3)</f>
        <v>#N/A</v>
      </c>
      <c r="AC11" t="s">
        <v>686</v>
      </c>
    </row>
    <row r="12" spans="1:29" ht="86.4" x14ac:dyDescent="0.3">
      <c r="A12" t="s">
        <v>589</v>
      </c>
      <c r="B12" s="23" t="s">
        <v>2007</v>
      </c>
      <c r="C12" s="23" t="s">
        <v>616</v>
      </c>
      <c r="D12">
        <v>2</v>
      </c>
      <c r="F12" t="s">
        <v>86</v>
      </c>
      <c r="G12" t="str">
        <f>INDEX(allsections[[S]:[Order]],MATCH(unique_sections[[#This Row],[SGUID]],allsections[SGUID],0),1)</f>
        <v>ETÀ LAVORATIVA, MANODOPERA INFANTILE E LAVORO MINORILE</v>
      </c>
      <c r="H12" t="str">
        <f>INDEX(allsections[[S]:[Order]],MATCH(unique_sections[[#This Row],[SGUID]],allsections[SGUID],0),2)</f>
        <v>-</v>
      </c>
      <c r="I12">
        <f>INDEX(allsections[[S]:[Order]],MATCH(unique_sections[[#This Row],[SGUID]],allsections[SGUID],0),3)</f>
        <v>10</v>
      </c>
      <c r="P12" t="s">
        <v>156</v>
      </c>
      <c r="Q12" t="s">
        <v>52</v>
      </c>
      <c r="R12" s="18" t="str">
        <f t="shared" si="0"/>
        <v>bxrVXJ4xWVl7PtHasGENb5TvyR0UgB0EOmnMkFaZftX</v>
      </c>
      <c r="S12" s="18">
        <f>INDEX(allsections[[S]:[Order]],MATCH(P12,allsections[SGUID],0),3)</f>
        <v>8</v>
      </c>
      <c r="T12" s="18">
        <f>INDEX(allsections[[S]:[Order]],MATCH(Q12,allsections[SGUID],0),3)</f>
        <v>0</v>
      </c>
      <c r="V12" t="e">
        <f>COUNTIF(#REF!,sectionsubsection[[#This Row],[Title]])</f>
        <v>#REF!</v>
      </c>
      <c r="Z12" s="24" t="s">
        <v>687</v>
      </c>
      <c r="AA12" s="24" t="e">
        <f>INDEX(allsections[[S]:[Order]],MATCH(X12,allsections[SGUID],0),3)</f>
        <v>#N/A</v>
      </c>
      <c r="AB12" s="24" t="e">
        <f>INDEX(allsections[[S]:[Order]],MATCH(Y12,allsections[SGUID],0),3)</f>
        <v>#N/A</v>
      </c>
      <c r="AC12" t="s">
        <v>688</v>
      </c>
    </row>
    <row r="13" spans="1:29" ht="72" x14ac:dyDescent="0.3">
      <c r="A13" t="s">
        <v>689</v>
      </c>
      <c r="B13" s="23" t="s">
        <v>690</v>
      </c>
      <c r="C13" s="23" t="s">
        <v>616</v>
      </c>
      <c r="D13">
        <v>2</v>
      </c>
      <c r="F13" t="s">
        <v>556</v>
      </c>
      <c r="G13" t="str">
        <f>INDEX(allsections[[S]:[Order]],MATCH(unique_sections[[#This Row],[SGUID]],allsections[SGUID],0),1)</f>
        <v>COMPULSORY SCHOOL AGE AND SCHOOL ACCESS</v>
      </c>
      <c r="H13" t="str">
        <f>INDEX(allsections[[S]:[Order]],MATCH(unique_sections[[#This Row],[SGUID]],allsections[SGUID],0),2)</f>
        <v>-</v>
      </c>
      <c r="I13">
        <f>INDEX(allsections[[S]:[Order]],MATCH(unique_sections[[#This Row],[SGUID]],allsections[SGUID],0),3)</f>
        <v>11</v>
      </c>
      <c r="P13" t="s">
        <v>182</v>
      </c>
      <c r="Q13" t="s">
        <v>52</v>
      </c>
      <c r="R13" s="18" t="str">
        <f t="shared" si="0"/>
        <v>19R27icHjrePmOqhbMVB4F5TvyR0UgB0EOmnMkFaZftX</v>
      </c>
      <c r="S13" s="18">
        <f>INDEX(allsections[[S]:[Order]],MATCH(P13,allsections[SGUID],0),3)</f>
        <v>7</v>
      </c>
      <c r="T13" s="18">
        <f>INDEX(allsections[[S]:[Order]],MATCH(Q13,allsections[SGUID],0),3)</f>
        <v>0</v>
      </c>
      <c r="V13" t="e">
        <f>COUNTIF(#REF!,sectionsubsection[[#This Row],[Title]])</f>
        <v>#REF!</v>
      </c>
      <c r="Z13" s="24" t="s">
        <v>691</v>
      </c>
      <c r="AA13" s="24" t="e">
        <f>INDEX(allsections[[S]:[Order]],MATCH(X13,allsections[SGUID],0),3)</f>
        <v>#N/A</v>
      </c>
      <c r="AB13" s="24" t="e">
        <f>INDEX(allsections[[S]:[Order]],MATCH(Y13,allsections[SGUID],0),3)</f>
        <v>#N/A</v>
      </c>
      <c r="AC13" t="s">
        <v>692</v>
      </c>
    </row>
    <row r="14" spans="1:29" ht="86.4" x14ac:dyDescent="0.3">
      <c r="A14" t="s">
        <v>693</v>
      </c>
      <c r="B14" s="23" t="s">
        <v>694</v>
      </c>
      <c r="C14" s="23" t="s">
        <v>616</v>
      </c>
      <c r="D14">
        <v>2</v>
      </c>
      <c r="F14" t="s">
        <v>515</v>
      </c>
      <c r="G14" t="str">
        <f>INDEX(allsections[[S]:[Order]],MATCH(unique_sections[[#This Row],[SGUID]],allsections[SGUID],0),1)</f>
        <v>SISTEMI DI REGISTRAZIONE DELLE ORE LAVORATIVE</v>
      </c>
      <c r="H14" t="str">
        <f>INDEX(allsections[[S]:[Order]],MATCH(unique_sections[[#This Row],[SGUID]],allsections[SGUID],0),2)</f>
        <v>-</v>
      </c>
      <c r="I14">
        <f>INDEX(allsections[[S]:[Order]],MATCH(unique_sections[[#This Row],[SGUID]],allsections[SGUID],0),3)</f>
        <v>12</v>
      </c>
      <c r="P14" t="s">
        <v>261</v>
      </c>
      <c r="Q14" t="s">
        <v>52</v>
      </c>
      <c r="R14" s="18" t="str">
        <f t="shared" si="0"/>
        <v>seSMMRr8dVZQE1tIIM2oM5TvyR0UgB0EOmnMkFaZftX</v>
      </c>
      <c r="S14" s="18">
        <f>INDEX(allsections[[S]:[Order]],MATCH(P14,allsections[SGUID],0),3)</f>
        <v>6</v>
      </c>
      <c r="T14" s="18">
        <f>INDEX(allsections[[S]:[Order]],MATCH(Q14,allsections[SGUID],0),3)</f>
        <v>0</v>
      </c>
      <c r="V14" t="e">
        <f>COUNTIF(#REF!,sectionsubsection[[#This Row],[Title]])</f>
        <v>#REF!</v>
      </c>
      <c r="Z14" s="24" t="s">
        <v>695</v>
      </c>
      <c r="AA14" s="24" t="e">
        <f>INDEX(allsections[[S]:[Order]],MATCH(X14,allsections[SGUID],0),3)</f>
        <v>#N/A</v>
      </c>
      <c r="AB14" s="24" t="e">
        <f>INDEX(allsections[[S]:[Order]],MATCH(Y14,allsections[SGUID],0),3)</f>
        <v>#N/A</v>
      </c>
      <c r="AC14" t="s">
        <v>696</v>
      </c>
    </row>
    <row r="15" spans="1:29" ht="72" x14ac:dyDescent="0.3">
      <c r="A15" t="s">
        <v>697</v>
      </c>
      <c r="B15" s="23" t="s">
        <v>698</v>
      </c>
      <c r="C15" s="23" t="s">
        <v>616</v>
      </c>
      <c r="D15">
        <v>2</v>
      </c>
      <c r="F15" t="s">
        <v>450</v>
      </c>
      <c r="G15" t="str">
        <f>INDEX(allsections[[S]:[Order]],MATCH(unique_sections[[#This Row],[SGUID]],allsections[SGUID],0),1)</f>
        <v>ORARIO DI LAVORO</v>
      </c>
      <c r="H15" t="str">
        <f>INDEX(allsections[[S]:[Order]],MATCH(unique_sections[[#This Row],[SGUID]],allsections[SGUID],0),2)</f>
        <v>-</v>
      </c>
      <c r="I15">
        <f>INDEX(allsections[[S]:[Order]],MATCH(unique_sections[[#This Row],[SGUID]],allsections[SGUID],0),3)</f>
        <v>13</v>
      </c>
      <c r="P15" t="s">
        <v>376</v>
      </c>
      <c r="Q15" t="s">
        <v>52</v>
      </c>
      <c r="R15" s="18" t="str">
        <f t="shared" si="0"/>
        <v>hQNd2uxITz3h9L5NA0Esq5TvyR0UgB0EOmnMkFaZftX</v>
      </c>
      <c r="S15" s="18">
        <f>INDEX(allsections[[S]:[Order]],MATCH(P15,allsections[SGUID],0),3)</f>
        <v>3</v>
      </c>
      <c r="T15" s="18">
        <f>INDEX(allsections[[S]:[Order]],MATCH(Q15,allsections[SGUID],0),3)</f>
        <v>0</v>
      </c>
      <c r="V15" t="e">
        <f>COUNTIF(#REF!,sectionsubsection[[#This Row],[Title]])</f>
        <v>#REF!</v>
      </c>
      <c r="Z15" s="24" t="s">
        <v>699</v>
      </c>
      <c r="AA15" s="24" t="e">
        <f>INDEX(allsections[[S]:[Order]],MATCH(X15,allsections[SGUID],0),3)</f>
        <v>#N/A</v>
      </c>
      <c r="AB15" s="24" t="e">
        <f>INDEX(allsections[[S]:[Order]],MATCH(Y15,allsections[SGUID],0),3)</f>
        <v>#N/A</v>
      </c>
      <c r="AC15" t="s">
        <v>700</v>
      </c>
    </row>
    <row r="16" spans="1:29" ht="43.2" x14ac:dyDescent="0.3">
      <c r="A16" t="s">
        <v>701</v>
      </c>
      <c r="B16" s="23" t="s">
        <v>702</v>
      </c>
      <c r="C16" s="23" t="s">
        <v>616</v>
      </c>
      <c r="D16">
        <v>2</v>
      </c>
      <c r="F16" t="s">
        <v>425</v>
      </c>
      <c r="G16" t="str">
        <f>INDEX(allsections[[S]:[Order]],MATCH(unique_sections[[#This Row],[SGUID]],allsections[SGUID],0),1)</f>
        <v>PROCEDURE DISCIPLINARI</v>
      </c>
      <c r="H16" t="str">
        <f>INDEX(allsections[[S]:[Order]],MATCH(unique_sections[[#This Row],[SGUID]],allsections[SGUID],0),2)</f>
        <v>-</v>
      </c>
      <c r="I16">
        <f>INDEX(allsections[[S]:[Order]],MATCH(unique_sections[[#This Row],[SGUID]],allsections[SGUID],0),3)</f>
        <v>14</v>
      </c>
      <c r="P16" t="s">
        <v>51</v>
      </c>
      <c r="Q16" t="s">
        <v>52</v>
      </c>
      <c r="R16" s="18" t="str">
        <f t="shared" si="0"/>
        <v>538rGD6MQerNMNSCfcYCp75TvyR0UgB0EOmnMkFaZftX</v>
      </c>
      <c r="S16" s="18">
        <f>INDEX(allsections[[S]:[Order]],MATCH(P16,allsections[SGUID],0),3)</f>
        <v>1</v>
      </c>
      <c r="T16" s="18">
        <f>INDEX(allsections[[S]:[Order]],MATCH(Q16,allsections[SGUID],0),3)</f>
        <v>0</v>
      </c>
      <c r="V16" t="e">
        <f>COUNTIF(#REF!,sectionsubsection[[#This Row],[Title]])</f>
        <v>#REF!</v>
      </c>
      <c r="Z16" s="24" t="s">
        <v>703</v>
      </c>
      <c r="AA16" s="24" t="e">
        <f>INDEX(allsections[[S]:[Order]],MATCH(X16,allsections[SGUID],0),3)</f>
        <v>#N/A</v>
      </c>
      <c r="AB16" s="24" t="e">
        <f>INDEX(allsections[[S]:[Order]],MATCH(Y16,allsections[SGUID],0),3)</f>
        <v>#N/A</v>
      </c>
      <c r="AC16" t="s">
        <v>704</v>
      </c>
    </row>
    <row r="17" spans="1:29" ht="115.2" x14ac:dyDescent="0.3">
      <c r="A17" t="s">
        <v>705</v>
      </c>
      <c r="B17" s="23" t="s">
        <v>706</v>
      </c>
      <c r="C17" s="23"/>
      <c r="D17">
        <v>3</v>
      </c>
      <c r="Z17" s="24" t="s">
        <v>707</v>
      </c>
      <c r="AA17" s="24" t="e">
        <f>INDEX(allsections[[S]:[Order]],MATCH(X17,allsections[SGUID],0),3)</f>
        <v>#N/A</v>
      </c>
      <c r="AB17" s="24" t="e">
        <f>INDEX(allsections[[S]:[Order]],MATCH(Y17,allsections[SGUID],0),3)</f>
        <v>#N/A</v>
      </c>
      <c r="AC17" t="s">
        <v>708</v>
      </c>
    </row>
    <row r="18" spans="1:29" ht="100.8" x14ac:dyDescent="0.3">
      <c r="A18" t="s">
        <v>376</v>
      </c>
      <c r="B18" s="23" t="s">
        <v>2008</v>
      </c>
      <c r="C18" s="23" t="s">
        <v>616</v>
      </c>
      <c r="D18">
        <v>3</v>
      </c>
      <c r="Z18" s="24" t="s">
        <v>709</v>
      </c>
      <c r="AA18" s="24" t="e">
        <f>INDEX(allsections[[S]:[Order]],MATCH(X18,allsections[SGUID],0),3)</f>
        <v>#N/A</v>
      </c>
      <c r="AB18" s="24" t="e">
        <f>INDEX(allsections[[S]:[Order]],MATCH(Y18,allsections[SGUID],0),3)</f>
        <v>#N/A</v>
      </c>
      <c r="AC18" t="s">
        <v>710</v>
      </c>
    </row>
    <row r="19" spans="1:29" ht="43.2" x14ac:dyDescent="0.3">
      <c r="A19" t="s">
        <v>711</v>
      </c>
      <c r="B19" s="23" t="s">
        <v>712</v>
      </c>
      <c r="C19" s="23" t="s">
        <v>616</v>
      </c>
      <c r="D19">
        <v>3</v>
      </c>
      <c r="Z19" s="24" t="s">
        <v>713</v>
      </c>
      <c r="AA19" s="24" t="e">
        <f>INDEX(allsections[[S]:[Order]],MATCH(X19,allsections[SGUID],0),3)</f>
        <v>#N/A</v>
      </c>
      <c r="AB19" s="24" t="e">
        <f>INDEX(allsections[[S]:[Order]],MATCH(Y19,allsections[SGUID],0),3)</f>
        <v>#N/A</v>
      </c>
      <c r="AC19" t="s">
        <v>714</v>
      </c>
    </row>
    <row r="20" spans="1:29" ht="409.6" x14ac:dyDescent="0.3">
      <c r="A20" t="s">
        <v>715</v>
      </c>
      <c r="B20" s="23" t="s">
        <v>716</v>
      </c>
      <c r="C20" s="23" t="s">
        <v>717</v>
      </c>
      <c r="D20">
        <v>3</v>
      </c>
      <c r="Z20" s="24" t="s">
        <v>718</v>
      </c>
      <c r="AA20" s="24" t="e">
        <f>INDEX(allsections[[S]:[Order]],MATCH(X20,allsections[SGUID],0),3)</f>
        <v>#N/A</v>
      </c>
      <c r="AB20" s="24" t="e">
        <f>INDEX(allsections[[S]:[Order]],MATCH(Y20,allsections[SGUID],0),3)</f>
        <v>#N/A</v>
      </c>
      <c r="AC20" t="s">
        <v>719</v>
      </c>
    </row>
    <row r="21" spans="1:29" ht="409.6" x14ac:dyDescent="0.3">
      <c r="A21" t="s">
        <v>720</v>
      </c>
      <c r="B21" s="23" t="s">
        <v>721</v>
      </c>
      <c r="C21" s="23" t="s">
        <v>722</v>
      </c>
      <c r="D21">
        <v>3</v>
      </c>
      <c r="Z21" s="24" t="s">
        <v>723</v>
      </c>
      <c r="AA21" s="24" t="e">
        <f>INDEX(allsections[[S]:[Order]],MATCH(X21,allsections[SGUID],0),3)</f>
        <v>#N/A</v>
      </c>
      <c r="AB21" s="24" t="e">
        <f>INDEX(allsections[[S]:[Order]],MATCH(Y21,allsections[SGUID],0),3)</f>
        <v>#N/A</v>
      </c>
      <c r="AC21" t="s">
        <v>724</v>
      </c>
    </row>
    <row r="22" spans="1:29" ht="115.2" x14ac:dyDescent="0.3">
      <c r="A22" t="s">
        <v>725</v>
      </c>
      <c r="B22" s="23" t="s">
        <v>726</v>
      </c>
      <c r="C22" s="23" t="s">
        <v>616</v>
      </c>
      <c r="D22">
        <v>3</v>
      </c>
      <c r="Z22" s="24" t="s">
        <v>727</v>
      </c>
      <c r="AA22" s="24" t="e">
        <f>INDEX(allsections[[S]:[Order]],MATCH(X22,allsections[SGUID],0),3)</f>
        <v>#N/A</v>
      </c>
      <c r="AB22" s="24" t="e">
        <f>INDEX(allsections[[S]:[Order]],MATCH(Y22,allsections[SGUID],0),3)</f>
        <v>#N/A</v>
      </c>
      <c r="AC22" t="s">
        <v>728</v>
      </c>
    </row>
    <row r="23" spans="1:29" x14ac:dyDescent="0.3">
      <c r="A23" t="s">
        <v>729</v>
      </c>
      <c r="B23" t="s">
        <v>730</v>
      </c>
      <c r="C23" t="s">
        <v>616</v>
      </c>
      <c r="D23">
        <v>4</v>
      </c>
      <c r="Z23" s="24" t="s">
        <v>731</v>
      </c>
      <c r="AA23" s="24" t="e">
        <f>INDEX(allsections[[S]:[Order]],MATCH(X23,allsections[SGUID],0),3)</f>
        <v>#N/A</v>
      </c>
      <c r="AB23" s="24" t="e">
        <f>INDEX(allsections[[S]:[Order]],MATCH(Y23,allsections[SGUID],0),3)</f>
        <v>#N/A</v>
      </c>
      <c r="AC23" t="s">
        <v>732</v>
      </c>
    </row>
    <row r="24" spans="1:29" ht="100.8" x14ac:dyDescent="0.3">
      <c r="A24" t="s">
        <v>733</v>
      </c>
      <c r="B24" s="23" t="s">
        <v>734</v>
      </c>
      <c r="C24" s="23"/>
      <c r="D24">
        <v>4</v>
      </c>
      <c r="Z24" s="24" t="s">
        <v>735</v>
      </c>
      <c r="AA24" s="24" t="e">
        <f>INDEX(allsections[[S]:[Order]],MATCH(X24,allsections[SGUID],0),3)</f>
        <v>#N/A</v>
      </c>
      <c r="AB24" s="24" t="e">
        <f>INDEX(allsections[[S]:[Order]],MATCH(Y24,allsections[SGUID],0),3)</f>
        <v>#N/A</v>
      </c>
      <c r="AC24" t="s">
        <v>736</v>
      </c>
    </row>
    <row r="25" spans="1:29" ht="57.6" x14ac:dyDescent="0.3">
      <c r="A25" t="s">
        <v>319</v>
      </c>
      <c r="B25" s="23" t="s">
        <v>2009</v>
      </c>
      <c r="C25" s="23" t="s">
        <v>616</v>
      </c>
      <c r="D25">
        <v>4</v>
      </c>
      <c r="Z25" s="24" t="s">
        <v>737</v>
      </c>
      <c r="AA25" s="24" t="e">
        <f>INDEX(allsections[[S]:[Order]],MATCH(X25,allsections[SGUID],0),3)</f>
        <v>#N/A</v>
      </c>
      <c r="AB25" s="24" t="e">
        <f>INDEX(allsections[[S]:[Order]],MATCH(Y25,allsections[SGUID],0),3)</f>
        <v>#N/A</v>
      </c>
      <c r="AC25" t="s">
        <v>738</v>
      </c>
    </row>
    <row r="26" spans="1:29" ht="57.6" x14ac:dyDescent="0.3">
      <c r="A26" t="s">
        <v>739</v>
      </c>
      <c r="B26" s="23" t="s">
        <v>740</v>
      </c>
      <c r="C26" s="23" t="s">
        <v>616</v>
      </c>
      <c r="D26">
        <v>4</v>
      </c>
      <c r="Z26" s="24" t="s">
        <v>741</v>
      </c>
      <c r="AA26" s="24" t="e">
        <f>INDEX(allsections[[S]:[Order]],MATCH(X26,allsections[SGUID],0),3)</f>
        <v>#N/A</v>
      </c>
      <c r="AB26" s="24" t="e">
        <f>INDEX(allsections[[S]:[Order]],MATCH(Y26,allsections[SGUID],0),3)</f>
        <v>#N/A</v>
      </c>
      <c r="AC26" t="s">
        <v>742</v>
      </c>
    </row>
    <row r="27" spans="1:29" ht="409.6" x14ac:dyDescent="0.3">
      <c r="A27" t="s">
        <v>743</v>
      </c>
      <c r="B27" s="23" t="s">
        <v>744</v>
      </c>
      <c r="C27" s="23" t="s">
        <v>745</v>
      </c>
      <c r="D27">
        <v>4</v>
      </c>
      <c r="Z27" s="24" t="s">
        <v>746</v>
      </c>
      <c r="AA27" s="24" t="e">
        <f>INDEX(allsections[[S]:[Order]],MATCH(X27,allsections[SGUID],0),3)</f>
        <v>#N/A</v>
      </c>
      <c r="AB27" s="24" t="e">
        <f>INDEX(allsections[[S]:[Order]],MATCH(Y27,allsections[SGUID],0),3)</f>
        <v>#N/A</v>
      </c>
      <c r="AC27" t="s">
        <v>747</v>
      </c>
    </row>
    <row r="28" spans="1:29" ht="409.6" x14ac:dyDescent="0.3">
      <c r="A28" t="s">
        <v>748</v>
      </c>
      <c r="B28" s="23" t="s">
        <v>749</v>
      </c>
      <c r="C28" s="23" t="s">
        <v>750</v>
      </c>
      <c r="D28">
        <v>4</v>
      </c>
      <c r="Z28" s="24" t="s">
        <v>751</v>
      </c>
      <c r="AA28" s="24" t="e">
        <f>INDEX(allsections[[S]:[Order]],MATCH(X28,allsections[SGUID],0),3)</f>
        <v>#N/A</v>
      </c>
      <c r="AB28" s="24" t="e">
        <f>INDEX(allsections[[S]:[Order]],MATCH(Y28,allsections[SGUID],0),3)</f>
        <v>#N/A</v>
      </c>
      <c r="AC28" t="s">
        <v>752</v>
      </c>
    </row>
    <row r="29" spans="1:29" ht="115.2" x14ac:dyDescent="0.3">
      <c r="A29" t="s">
        <v>753</v>
      </c>
      <c r="B29" s="23" t="s">
        <v>754</v>
      </c>
      <c r="C29" s="23"/>
      <c r="D29">
        <v>5</v>
      </c>
      <c r="Z29" s="24" t="s">
        <v>755</v>
      </c>
      <c r="AA29" s="24" t="e">
        <f>INDEX(allsections[[S]:[Order]],MATCH(X29,allsections[SGUID],0),3)</f>
        <v>#N/A</v>
      </c>
      <c r="AB29" s="24" t="e">
        <f>INDEX(allsections[[S]:[Order]],MATCH(Y29,allsections[SGUID],0),3)</f>
        <v>#N/A</v>
      </c>
      <c r="AC29" t="s">
        <v>756</v>
      </c>
    </row>
    <row r="30" spans="1:29" ht="100.8" x14ac:dyDescent="0.3">
      <c r="A30" t="s">
        <v>277</v>
      </c>
      <c r="B30" s="23" t="s">
        <v>2010</v>
      </c>
      <c r="C30" s="23" t="s">
        <v>616</v>
      </c>
      <c r="D30">
        <v>5</v>
      </c>
      <c r="Z30" s="24" t="s">
        <v>757</v>
      </c>
      <c r="AA30" s="24" t="e">
        <f>INDEX(allsections[[S]:[Order]],MATCH(X30,allsections[SGUID],0),3)</f>
        <v>#N/A</v>
      </c>
      <c r="AB30" s="24" t="e">
        <f>INDEX(allsections[[S]:[Order]],MATCH(Y30,allsections[SGUID],0),3)</f>
        <v>#N/A</v>
      </c>
      <c r="AC30" t="s">
        <v>758</v>
      </c>
    </row>
    <row r="31" spans="1:29" ht="43.2" x14ac:dyDescent="0.3">
      <c r="A31" t="s">
        <v>759</v>
      </c>
      <c r="B31" s="23" t="s">
        <v>760</v>
      </c>
      <c r="C31" s="23" t="s">
        <v>616</v>
      </c>
      <c r="D31">
        <v>5</v>
      </c>
      <c r="Z31" s="24" t="s">
        <v>761</v>
      </c>
      <c r="AA31" s="24" t="e">
        <f>INDEX(allsections[[S]:[Order]],MATCH(X31,allsections[SGUID],0),3)</f>
        <v>#N/A</v>
      </c>
      <c r="AB31" s="24" t="e">
        <f>INDEX(allsections[[S]:[Order]],MATCH(Y31,allsections[SGUID],0),3)</f>
        <v>#N/A</v>
      </c>
      <c r="AC31" t="s">
        <v>762</v>
      </c>
    </row>
    <row r="32" spans="1:29" ht="409.6" x14ac:dyDescent="0.3">
      <c r="A32" t="s">
        <v>763</v>
      </c>
      <c r="B32" s="23" t="s">
        <v>764</v>
      </c>
      <c r="C32" s="23" t="s">
        <v>765</v>
      </c>
      <c r="D32">
        <v>5</v>
      </c>
      <c r="Z32" s="24" t="s">
        <v>766</v>
      </c>
      <c r="AA32" s="24" t="e">
        <f>INDEX(allsections[[S]:[Order]],MATCH(X32,allsections[SGUID],0),3)</f>
        <v>#N/A</v>
      </c>
      <c r="AB32" s="24" t="e">
        <f>INDEX(allsections[[S]:[Order]],MATCH(Y32,allsections[SGUID],0),3)</f>
        <v>#N/A</v>
      </c>
      <c r="AC32" t="s">
        <v>767</v>
      </c>
    </row>
    <row r="33" spans="1:29" ht="115.2" x14ac:dyDescent="0.3">
      <c r="A33" t="s">
        <v>768</v>
      </c>
      <c r="B33" s="23" t="s">
        <v>769</v>
      </c>
      <c r="C33" s="23" t="s">
        <v>616</v>
      </c>
      <c r="D33">
        <v>5</v>
      </c>
      <c r="Z33" s="24" t="s">
        <v>770</v>
      </c>
      <c r="AA33" s="24" t="e">
        <f>INDEX(allsections[[S]:[Order]],MATCH(X33,allsections[SGUID],0),3)</f>
        <v>#N/A</v>
      </c>
      <c r="AB33" s="24" t="e">
        <f>INDEX(allsections[[S]:[Order]],MATCH(Y33,allsections[SGUID],0),3)</f>
        <v>#N/A</v>
      </c>
      <c r="AC33" t="s">
        <v>771</v>
      </c>
    </row>
    <row r="34" spans="1:29" ht="316.8" x14ac:dyDescent="0.3">
      <c r="A34" t="s">
        <v>772</v>
      </c>
      <c r="B34" s="23" t="s">
        <v>773</v>
      </c>
      <c r="C34" s="23" t="s">
        <v>774</v>
      </c>
      <c r="D34">
        <v>5</v>
      </c>
      <c r="Z34" s="24" t="s">
        <v>775</v>
      </c>
      <c r="AA34" s="24" t="e">
        <f>INDEX(allsections[[S]:[Order]],MATCH(X34,allsections[SGUID],0),3)</f>
        <v>#N/A</v>
      </c>
      <c r="AB34" s="24" t="e">
        <f>INDEX(allsections[[S]:[Order]],MATCH(Y34,allsections[SGUID],0),3)</f>
        <v>#N/A</v>
      </c>
      <c r="AC34" t="s">
        <v>776</v>
      </c>
    </row>
    <row r="35" spans="1:29" ht="43.2" x14ac:dyDescent="0.3">
      <c r="A35" t="s">
        <v>777</v>
      </c>
      <c r="B35" s="23" t="s">
        <v>778</v>
      </c>
      <c r="C35" s="23"/>
      <c r="D35">
        <v>6</v>
      </c>
      <c r="Z35" s="24" t="s">
        <v>779</v>
      </c>
      <c r="AA35" s="24" t="e">
        <f>INDEX(allsections[[S]:[Order]],MATCH(X35,allsections[SGUID],0),3)</f>
        <v>#N/A</v>
      </c>
      <c r="AB35" s="24" t="e">
        <f>INDEX(allsections[[S]:[Order]],MATCH(Y35,allsections[SGUID],0),3)</f>
        <v>#N/A</v>
      </c>
      <c r="AC35" t="s">
        <v>780</v>
      </c>
    </row>
    <row r="36" spans="1:29" ht="129.6" x14ac:dyDescent="0.3">
      <c r="A36" t="s">
        <v>261</v>
      </c>
      <c r="B36" s="23" t="s">
        <v>2011</v>
      </c>
      <c r="C36" s="23" t="s">
        <v>616</v>
      </c>
      <c r="D36">
        <v>6</v>
      </c>
      <c r="Z36" s="24" t="s">
        <v>781</v>
      </c>
      <c r="AA36" s="24" t="e">
        <f>INDEX(allsections[[S]:[Order]],MATCH(X36,allsections[SGUID],0),3)</f>
        <v>#N/A</v>
      </c>
      <c r="AB36" s="24" t="e">
        <f>INDEX(allsections[[S]:[Order]],MATCH(Y36,allsections[SGUID],0),3)</f>
        <v>#N/A</v>
      </c>
      <c r="AC36" t="s">
        <v>782</v>
      </c>
    </row>
    <row r="37" spans="1:29" ht="86.4" x14ac:dyDescent="0.3">
      <c r="A37" t="s">
        <v>783</v>
      </c>
      <c r="B37" s="23" t="s">
        <v>784</v>
      </c>
      <c r="C37" s="23" t="s">
        <v>616</v>
      </c>
      <c r="D37">
        <v>6</v>
      </c>
      <c r="Z37" s="24" t="s">
        <v>785</v>
      </c>
      <c r="AA37" s="24" t="e">
        <f>INDEX(allsections[[S]:[Order]],MATCH(X37,allsections[SGUID],0),3)</f>
        <v>#N/A</v>
      </c>
      <c r="AB37" s="24" t="e">
        <f>INDEX(allsections[[S]:[Order]],MATCH(Y37,allsections[SGUID],0),3)</f>
        <v>#N/A</v>
      </c>
      <c r="AC37" t="s">
        <v>786</v>
      </c>
    </row>
    <row r="38" spans="1:29" ht="409.6" x14ac:dyDescent="0.3">
      <c r="A38" t="s">
        <v>787</v>
      </c>
      <c r="B38" s="23" t="s">
        <v>788</v>
      </c>
      <c r="C38" s="23" t="s">
        <v>789</v>
      </c>
      <c r="D38">
        <v>6</v>
      </c>
      <c r="Z38" s="24" t="s">
        <v>790</v>
      </c>
      <c r="AA38" s="24" t="e">
        <f>INDEX(allsections[[S]:[Order]],MATCH(X38,allsections[SGUID],0),3)</f>
        <v>#N/A</v>
      </c>
      <c r="AB38" s="24" t="e">
        <f>INDEX(allsections[[S]:[Order]],MATCH(Y38,allsections[SGUID],0),3)</f>
        <v>#N/A</v>
      </c>
      <c r="AC38" t="s">
        <v>791</v>
      </c>
    </row>
    <row r="39" spans="1:29" ht="115.2" x14ac:dyDescent="0.3">
      <c r="A39" t="s">
        <v>792</v>
      </c>
      <c r="B39" s="23" t="s">
        <v>793</v>
      </c>
      <c r="C39" s="23" t="s">
        <v>616</v>
      </c>
      <c r="D39">
        <v>6</v>
      </c>
      <c r="Z39" s="24" t="s">
        <v>794</v>
      </c>
      <c r="AA39" s="24" t="e">
        <f>INDEX(allsections[[S]:[Order]],MATCH(X39,allsections[SGUID],0),3)</f>
        <v>#N/A</v>
      </c>
      <c r="AB39" s="24" t="e">
        <f>INDEX(allsections[[S]:[Order]],MATCH(Y39,allsections[SGUID],0),3)</f>
        <v>#N/A</v>
      </c>
      <c r="AC39" t="s">
        <v>795</v>
      </c>
    </row>
    <row r="40" spans="1:29" ht="43.2" x14ac:dyDescent="0.3">
      <c r="A40" t="s">
        <v>796</v>
      </c>
      <c r="B40" s="23" t="s">
        <v>797</v>
      </c>
      <c r="C40" s="23" t="s">
        <v>616</v>
      </c>
      <c r="D40">
        <v>6</v>
      </c>
      <c r="Z40" s="24" t="s">
        <v>798</v>
      </c>
      <c r="AA40" s="24" t="e">
        <f>INDEX(allsections[[S]:[Order]],MATCH(X40,allsections[SGUID],0),3)</f>
        <v>#N/A</v>
      </c>
      <c r="AB40" s="24" t="e">
        <f>INDEX(allsections[[S]:[Order]],MATCH(Y40,allsections[SGUID],0),3)</f>
        <v>#N/A</v>
      </c>
      <c r="AC40" t="s">
        <v>799</v>
      </c>
    </row>
    <row r="41" spans="1:29" ht="86.4" x14ac:dyDescent="0.3">
      <c r="A41" t="s">
        <v>800</v>
      </c>
      <c r="B41" s="23" t="s">
        <v>801</v>
      </c>
      <c r="C41" t="s">
        <v>616</v>
      </c>
      <c r="D41">
        <v>7</v>
      </c>
      <c r="Z41" s="24" t="s">
        <v>802</v>
      </c>
      <c r="AA41" s="24" t="e">
        <f>INDEX(allsections[[S]:[Order]],MATCH(X41,allsections[SGUID],0),3)</f>
        <v>#N/A</v>
      </c>
      <c r="AB41" s="24" t="e">
        <f>INDEX(allsections[[S]:[Order]],MATCH(Y41,allsections[SGUID],0),3)</f>
        <v>#N/A</v>
      </c>
      <c r="AC41" t="s">
        <v>803</v>
      </c>
    </row>
    <row r="42" spans="1:29" ht="144" x14ac:dyDescent="0.3">
      <c r="A42" t="s">
        <v>804</v>
      </c>
      <c r="B42" s="23" t="s">
        <v>805</v>
      </c>
      <c r="C42" s="23"/>
      <c r="D42">
        <v>7</v>
      </c>
      <c r="Z42" s="24" t="s">
        <v>806</v>
      </c>
      <c r="AA42" s="24" t="e">
        <f>INDEX(allsections[[S]:[Order]],MATCH(X42,allsections[SGUID],0),3)</f>
        <v>#N/A</v>
      </c>
      <c r="AB42" s="24" t="e">
        <f>INDEX(allsections[[S]:[Order]],MATCH(Y42,allsections[SGUID],0),3)</f>
        <v>#N/A</v>
      </c>
      <c r="AC42" t="s">
        <v>807</v>
      </c>
    </row>
    <row r="43" spans="1:29" ht="144" x14ac:dyDescent="0.3">
      <c r="A43" t="s">
        <v>182</v>
      </c>
      <c r="B43" s="23" t="s">
        <v>2012</v>
      </c>
      <c r="C43" s="23" t="s">
        <v>616</v>
      </c>
      <c r="D43">
        <v>7</v>
      </c>
      <c r="Z43" s="24" t="s">
        <v>808</v>
      </c>
      <c r="AA43" s="24" t="e">
        <f>INDEX(allsections[[S]:[Order]],MATCH(X43,allsections[SGUID],0),3)</f>
        <v>#N/A</v>
      </c>
      <c r="AB43" s="24" t="e">
        <f>INDEX(allsections[[S]:[Order]],MATCH(Y43,allsections[SGUID],0),3)</f>
        <v>#N/A</v>
      </c>
      <c r="AC43" t="s">
        <v>809</v>
      </c>
    </row>
    <row r="44" spans="1:29" ht="57.6" x14ac:dyDescent="0.3">
      <c r="A44" t="s">
        <v>810</v>
      </c>
      <c r="B44" s="23" t="s">
        <v>811</v>
      </c>
      <c r="C44" s="23" t="s">
        <v>616</v>
      </c>
      <c r="D44">
        <v>7</v>
      </c>
      <c r="Z44" s="24" t="s">
        <v>812</v>
      </c>
      <c r="AA44" s="24" t="e">
        <f>INDEX(allsections[[S]:[Order]],MATCH(X44,allsections[SGUID],0),3)</f>
        <v>#N/A</v>
      </c>
      <c r="AB44" s="24" t="e">
        <f>INDEX(allsections[[S]:[Order]],MATCH(Y44,allsections[SGUID],0),3)</f>
        <v>#N/A</v>
      </c>
      <c r="AC44" t="s">
        <v>813</v>
      </c>
    </row>
    <row r="45" spans="1:29" ht="409.6" x14ac:dyDescent="0.3">
      <c r="A45" t="s">
        <v>814</v>
      </c>
      <c r="B45" s="23" t="s">
        <v>815</v>
      </c>
      <c r="C45" s="23" t="s">
        <v>816</v>
      </c>
      <c r="D45">
        <v>7</v>
      </c>
      <c r="Z45" s="24" t="s">
        <v>817</v>
      </c>
      <c r="AA45" s="24" t="e">
        <f>INDEX(allsections[[S]:[Order]],MATCH(X45,allsections[SGUID],0),3)</f>
        <v>#N/A</v>
      </c>
      <c r="AB45" s="24" t="e">
        <f>INDEX(allsections[[S]:[Order]],MATCH(Y45,allsections[SGUID],0),3)</f>
        <v>#N/A</v>
      </c>
      <c r="AC45" t="s">
        <v>818</v>
      </c>
    </row>
    <row r="46" spans="1:29" ht="144" x14ac:dyDescent="0.3">
      <c r="A46" t="s">
        <v>819</v>
      </c>
      <c r="B46" s="23" t="s">
        <v>820</v>
      </c>
      <c r="C46" s="23" t="s">
        <v>616</v>
      </c>
      <c r="D46">
        <v>7</v>
      </c>
      <c r="Z46" s="24" t="s">
        <v>821</v>
      </c>
      <c r="AA46" s="24" t="e">
        <f>INDEX(allsections[[S]:[Order]],MATCH(X46,allsections[SGUID],0),3)</f>
        <v>#N/A</v>
      </c>
      <c r="AB46" s="24" t="e">
        <f>INDEX(allsections[[S]:[Order]],MATCH(Y46,allsections[SGUID],0),3)</f>
        <v>#N/A</v>
      </c>
      <c r="AC46" t="s">
        <v>822</v>
      </c>
    </row>
    <row r="47" spans="1:29" ht="43.2" x14ac:dyDescent="0.3">
      <c r="A47" t="s">
        <v>823</v>
      </c>
      <c r="B47" s="23" t="s">
        <v>824</v>
      </c>
      <c r="C47" t="s">
        <v>616</v>
      </c>
      <c r="D47">
        <v>8</v>
      </c>
      <c r="Z47" s="24" t="s">
        <v>825</v>
      </c>
      <c r="AA47" s="24" t="e">
        <f>INDEX(allsections[[S]:[Order]],MATCH(X47,allsections[SGUID],0),3)</f>
        <v>#N/A</v>
      </c>
      <c r="AB47" s="24" t="e">
        <f>INDEX(allsections[[S]:[Order]],MATCH(Y47,allsections[SGUID],0),3)</f>
        <v>#N/A</v>
      </c>
      <c r="AC47" t="s">
        <v>826</v>
      </c>
    </row>
    <row r="48" spans="1:29" ht="43.2" x14ac:dyDescent="0.3">
      <c r="A48" t="s">
        <v>827</v>
      </c>
      <c r="B48" s="23" t="s">
        <v>828</v>
      </c>
      <c r="C48" s="23"/>
      <c r="D48">
        <v>8</v>
      </c>
      <c r="Z48" s="24" t="s">
        <v>829</v>
      </c>
      <c r="AA48" s="24" t="e">
        <f>INDEX(allsections[[S]:[Order]],MATCH(X48,allsections[SGUID],0),3)</f>
        <v>#N/A</v>
      </c>
      <c r="AB48" s="24" t="e">
        <f>INDEX(allsections[[S]:[Order]],MATCH(Y48,allsections[SGUID],0),3)</f>
        <v>#N/A</v>
      </c>
      <c r="AC48" t="s">
        <v>830</v>
      </c>
    </row>
    <row r="49" spans="1:29" ht="28.8" x14ac:dyDescent="0.3">
      <c r="A49" t="s">
        <v>156</v>
      </c>
      <c r="B49" s="23" t="s">
        <v>2013</v>
      </c>
      <c r="C49" s="23" t="s">
        <v>616</v>
      </c>
      <c r="D49">
        <v>8</v>
      </c>
      <c r="Z49" s="24" t="s">
        <v>831</v>
      </c>
      <c r="AA49" s="24" t="e">
        <f>INDEX(allsections[[S]:[Order]],MATCH(X49,allsections[SGUID],0),3)</f>
        <v>#N/A</v>
      </c>
      <c r="AB49" s="24" t="e">
        <f>INDEX(allsections[[S]:[Order]],MATCH(Y49,allsections[SGUID],0),3)</f>
        <v>#N/A</v>
      </c>
      <c r="AC49" t="s">
        <v>832</v>
      </c>
    </row>
    <row r="50" spans="1:29" ht="57.6" x14ac:dyDescent="0.3">
      <c r="A50" t="s">
        <v>833</v>
      </c>
      <c r="B50" s="23" t="s">
        <v>834</v>
      </c>
      <c r="C50" s="23" t="s">
        <v>616</v>
      </c>
      <c r="D50">
        <v>8</v>
      </c>
      <c r="Z50" s="24" t="s">
        <v>835</v>
      </c>
      <c r="AA50" s="24" t="e">
        <f>INDEX(allsections[[S]:[Order]],MATCH(X50,allsections[SGUID],0),3)</f>
        <v>#N/A</v>
      </c>
      <c r="AB50" s="24" t="e">
        <f>INDEX(allsections[[S]:[Order]],MATCH(Y50,allsections[SGUID],0),3)</f>
        <v>#N/A</v>
      </c>
      <c r="AC50" t="s">
        <v>836</v>
      </c>
    </row>
    <row r="51" spans="1:29" ht="158.4" x14ac:dyDescent="0.3">
      <c r="A51" t="s">
        <v>837</v>
      </c>
      <c r="B51" s="23" t="s">
        <v>838</v>
      </c>
      <c r="C51" s="23" t="s">
        <v>839</v>
      </c>
      <c r="D51">
        <v>8</v>
      </c>
      <c r="Z51" s="24" t="s">
        <v>840</v>
      </c>
      <c r="AA51" s="24" t="e">
        <f>INDEX(allsections[[S]:[Order]],MATCH(X51,allsections[SGUID],0),3)</f>
        <v>#N/A</v>
      </c>
      <c r="AB51" s="24" t="e">
        <f>INDEX(allsections[[S]:[Order]],MATCH(Y51,allsections[SGUID],0),3)</f>
        <v>#N/A</v>
      </c>
      <c r="AC51" t="s">
        <v>841</v>
      </c>
    </row>
    <row r="52" spans="1:29" ht="43.2" x14ac:dyDescent="0.3">
      <c r="A52" t="s">
        <v>842</v>
      </c>
      <c r="B52" s="23" t="s">
        <v>843</v>
      </c>
      <c r="C52" s="23" t="s">
        <v>616</v>
      </c>
      <c r="D52">
        <v>8</v>
      </c>
      <c r="Z52" s="24" t="s">
        <v>844</v>
      </c>
      <c r="AA52" s="24" t="e">
        <f>INDEX(allsections[[S]:[Order]],MATCH(X52,allsections[SGUID],0),3)</f>
        <v>#N/A</v>
      </c>
      <c r="AB52" s="24" t="e">
        <f>INDEX(allsections[[S]:[Order]],MATCH(Y52,allsections[SGUID],0),3)</f>
        <v>#N/A</v>
      </c>
      <c r="AC52" t="s">
        <v>845</v>
      </c>
    </row>
    <row r="53" spans="1:29" ht="72" x14ac:dyDescent="0.3">
      <c r="A53" t="s">
        <v>846</v>
      </c>
      <c r="B53" s="23" t="s">
        <v>847</v>
      </c>
      <c r="C53" s="23"/>
      <c r="D53">
        <v>9</v>
      </c>
      <c r="Z53" s="24" t="s">
        <v>848</v>
      </c>
      <c r="AA53" s="24" t="e">
        <f>INDEX(allsections[[S]:[Order]],MATCH(X53,allsections[SGUID],0),3)</f>
        <v>#N/A</v>
      </c>
      <c r="AB53" s="24" t="e">
        <f>INDEX(allsections[[S]:[Order]],MATCH(Y53,allsections[SGUID],0),3)</f>
        <v>#N/A</v>
      </c>
      <c r="AC53" t="s">
        <v>849</v>
      </c>
    </row>
    <row r="54" spans="1:29" x14ac:dyDescent="0.3">
      <c r="A54" t="s">
        <v>121</v>
      </c>
      <c r="B54" s="23" t="s">
        <v>2014</v>
      </c>
      <c r="C54" s="23" t="s">
        <v>616</v>
      </c>
      <c r="D54">
        <v>9</v>
      </c>
      <c r="Z54" s="24" t="s">
        <v>850</v>
      </c>
      <c r="AA54" s="24" t="e">
        <f>INDEX(allsections[[S]:[Order]],MATCH(X54,allsections[SGUID],0),3)</f>
        <v>#N/A</v>
      </c>
      <c r="AB54" s="24" t="e">
        <f>INDEX(allsections[[S]:[Order]],MATCH(Y54,allsections[SGUID],0),3)</f>
        <v>#N/A</v>
      </c>
      <c r="AC54" t="s">
        <v>851</v>
      </c>
    </row>
    <row r="55" spans="1:29" ht="144" x14ac:dyDescent="0.3">
      <c r="A55" t="s">
        <v>852</v>
      </c>
      <c r="B55" s="23" t="s">
        <v>853</v>
      </c>
      <c r="C55" s="23" t="s">
        <v>616</v>
      </c>
      <c r="D55">
        <v>9</v>
      </c>
      <c r="Z55" s="24" t="s">
        <v>854</v>
      </c>
      <c r="AA55" s="24" t="e">
        <f>INDEX(allsections[[S]:[Order]],MATCH(X55,allsections[SGUID],0),3)</f>
        <v>#N/A</v>
      </c>
      <c r="AB55" s="24" t="e">
        <f>INDEX(allsections[[S]:[Order]],MATCH(Y55,allsections[SGUID],0),3)</f>
        <v>#N/A</v>
      </c>
      <c r="AC55" t="s">
        <v>855</v>
      </c>
    </row>
    <row r="56" spans="1:29" ht="72" x14ac:dyDescent="0.3">
      <c r="A56" t="s">
        <v>856</v>
      </c>
      <c r="B56" s="23" t="s">
        <v>857</v>
      </c>
      <c r="C56" s="23" t="s">
        <v>616</v>
      </c>
      <c r="D56">
        <v>9</v>
      </c>
      <c r="Z56" s="24" t="s">
        <v>858</v>
      </c>
      <c r="AA56" s="24" t="e">
        <f>INDEX(allsections[[S]:[Order]],MATCH(X56,allsections[SGUID],0),3)</f>
        <v>#N/A</v>
      </c>
      <c r="AB56" s="24" t="e">
        <f>INDEX(allsections[[S]:[Order]],MATCH(Y56,allsections[SGUID],0),3)</f>
        <v>#N/A</v>
      </c>
      <c r="AC56" t="s">
        <v>859</v>
      </c>
    </row>
    <row r="57" spans="1:29" ht="100.8" x14ac:dyDescent="0.3">
      <c r="A57" t="s">
        <v>860</v>
      </c>
      <c r="B57" s="23" t="s">
        <v>861</v>
      </c>
      <c r="C57" s="23" t="s">
        <v>616</v>
      </c>
      <c r="D57">
        <v>9</v>
      </c>
      <c r="Z57" s="24" t="s">
        <v>862</v>
      </c>
      <c r="AA57" s="24" t="e">
        <f>INDEX(allsections[[S]:[Order]],MATCH(X57,allsections[SGUID],0),3)</f>
        <v>#N/A</v>
      </c>
      <c r="AB57" s="24" t="e">
        <f>INDEX(allsections[[S]:[Order]],MATCH(Y57,allsections[SGUID],0),3)</f>
        <v>#N/A</v>
      </c>
      <c r="AC57" t="s">
        <v>863</v>
      </c>
    </row>
    <row r="58" spans="1:29" ht="374.4" x14ac:dyDescent="0.3">
      <c r="A58" t="s">
        <v>864</v>
      </c>
      <c r="B58" s="23" t="s">
        <v>865</v>
      </c>
      <c r="C58" s="23" t="s">
        <v>866</v>
      </c>
      <c r="D58">
        <v>9</v>
      </c>
      <c r="Z58" s="24" t="s">
        <v>867</v>
      </c>
      <c r="AA58" s="24" t="e">
        <f>INDEX(allsections[[S]:[Order]],MATCH(X58,allsections[SGUID],0),3)</f>
        <v>#N/A</v>
      </c>
      <c r="AB58" s="24" t="e">
        <f>INDEX(allsections[[S]:[Order]],MATCH(Y58,allsections[SGUID],0),3)</f>
        <v>#N/A</v>
      </c>
      <c r="AC58" t="s">
        <v>868</v>
      </c>
    </row>
    <row r="59" spans="1:29" ht="57.6" x14ac:dyDescent="0.3">
      <c r="A59" t="s">
        <v>869</v>
      </c>
      <c r="B59" s="23" t="s">
        <v>870</v>
      </c>
      <c r="C59" t="s">
        <v>871</v>
      </c>
      <c r="D59">
        <v>10</v>
      </c>
      <c r="Z59" s="24" t="s">
        <v>872</v>
      </c>
      <c r="AA59" s="24" t="e">
        <f>INDEX(allsections[[S]:[Order]],MATCH(X59,allsections[SGUID],0),3)</f>
        <v>#N/A</v>
      </c>
      <c r="AB59" s="24" t="e">
        <f>INDEX(allsections[[S]:[Order]],MATCH(Y59,allsections[SGUID],0),3)</f>
        <v>#N/A</v>
      </c>
      <c r="AC59" t="s">
        <v>873</v>
      </c>
    </row>
    <row r="60" spans="1:29" ht="43.2" x14ac:dyDescent="0.3">
      <c r="A60" t="s">
        <v>874</v>
      </c>
      <c r="B60" s="23" t="s">
        <v>875</v>
      </c>
      <c r="C60" s="23"/>
      <c r="D60">
        <v>10</v>
      </c>
      <c r="Z60" s="24" t="s">
        <v>876</v>
      </c>
      <c r="AA60" s="24" t="e">
        <f>INDEX(allsections[[S]:[Order]],MATCH(X60,allsections[SGUID],0),3)</f>
        <v>#N/A</v>
      </c>
      <c r="AB60" s="24" t="e">
        <f>INDEX(allsections[[S]:[Order]],MATCH(Y60,allsections[SGUID],0),3)</f>
        <v>#N/A</v>
      </c>
      <c r="AC60" t="s">
        <v>877</v>
      </c>
    </row>
    <row r="61" spans="1:29" ht="144" x14ac:dyDescent="0.3">
      <c r="A61" t="s">
        <v>86</v>
      </c>
      <c r="B61" s="23" t="s">
        <v>2015</v>
      </c>
      <c r="C61" s="23" t="s">
        <v>616</v>
      </c>
      <c r="D61">
        <v>10</v>
      </c>
      <c r="Z61" s="24" t="s">
        <v>878</v>
      </c>
      <c r="AA61" s="24" t="e">
        <f>INDEX(allsections[[S]:[Order]],MATCH(X61,allsections[SGUID],0),3)</f>
        <v>#N/A</v>
      </c>
      <c r="AB61" s="24" t="e">
        <f>INDEX(allsections[[S]:[Order]],MATCH(Y61,allsections[SGUID],0),3)</f>
        <v>#N/A</v>
      </c>
      <c r="AC61" t="s">
        <v>879</v>
      </c>
    </row>
    <row r="62" spans="1:29" ht="28.8" x14ac:dyDescent="0.3">
      <c r="A62" t="s">
        <v>880</v>
      </c>
      <c r="B62" s="23" t="s">
        <v>881</v>
      </c>
      <c r="C62" s="23" t="s">
        <v>616</v>
      </c>
      <c r="D62">
        <v>10</v>
      </c>
      <c r="Z62" s="24" t="s">
        <v>882</v>
      </c>
      <c r="AA62" s="24" t="e">
        <f>INDEX(allsections[[S]:[Order]],MATCH(X62,allsections[SGUID],0),3)</f>
        <v>#N/A</v>
      </c>
      <c r="AB62" s="24" t="e">
        <f>INDEX(allsections[[S]:[Order]],MATCH(Y62,allsections[SGUID],0),3)</f>
        <v>#N/A</v>
      </c>
      <c r="AC62" t="s">
        <v>883</v>
      </c>
    </row>
    <row r="63" spans="1:29" ht="302.39999999999998" x14ac:dyDescent="0.3">
      <c r="A63" t="s">
        <v>884</v>
      </c>
      <c r="B63" s="23" t="s">
        <v>885</v>
      </c>
      <c r="C63" s="23" t="s">
        <v>886</v>
      </c>
      <c r="D63">
        <v>10</v>
      </c>
      <c r="Z63" s="24" t="s">
        <v>887</v>
      </c>
      <c r="AA63" s="24" t="e">
        <f>INDEX(allsections[[S]:[Order]],MATCH(X63,allsections[SGUID],0),3)</f>
        <v>#N/A</v>
      </c>
      <c r="AB63" s="24" t="e">
        <f>INDEX(allsections[[S]:[Order]],MATCH(Y63,allsections[SGUID],0),3)</f>
        <v>#N/A</v>
      </c>
      <c r="AC63" t="s">
        <v>888</v>
      </c>
    </row>
    <row r="64" spans="1:29" ht="43.2" x14ac:dyDescent="0.3">
      <c r="A64" t="s">
        <v>889</v>
      </c>
      <c r="B64" s="23" t="s">
        <v>890</v>
      </c>
      <c r="C64" s="23" t="s">
        <v>616</v>
      </c>
      <c r="D64">
        <v>10</v>
      </c>
      <c r="Z64" s="24" t="s">
        <v>891</v>
      </c>
      <c r="AA64" s="24" t="e">
        <f>INDEX(allsections[[S]:[Order]],MATCH(X64,allsections[SGUID],0),3)</f>
        <v>#N/A</v>
      </c>
      <c r="AB64" s="24" t="e">
        <f>INDEX(allsections[[S]:[Order]],MATCH(Y64,allsections[SGUID],0),3)</f>
        <v>#N/A</v>
      </c>
      <c r="AC64" t="s">
        <v>892</v>
      </c>
    </row>
    <row r="65" spans="1:29" ht="86.4" x14ac:dyDescent="0.3">
      <c r="A65" t="s">
        <v>893</v>
      </c>
      <c r="B65" s="23" t="s">
        <v>894</v>
      </c>
      <c r="C65" s="23"/>
      <c r="D65">
        <v>11</v>
      </c>
      <c r="Z65" s="24" t="s">
        <v>895</v>
      </c>
      <c r="AA65" s="24" t="e">
        <f>INDEX(allsections[[S]:[Order]],MATCH(X65,allsections[SGUID],0),3)</f>
        <v>#N/A</v>
      </c>
      <c r="AB65" s="24" t="e">
        <f>INDEX(allsections[[S]:[Order]],MATCH(Y65,allsections[SGUID],0),3)</f>
        <v>#N/A</v>
      </c>
      <c r="AC65" t="s">
        <v>896</v>
      </c>
    </row>
    <row r="66" spans="1:29" ht="86.4" x14ac:dyDescent="0.3">
      <c r="A66" t="s">
        <v>556</v>
      </c>
      <c r="B66" s="23" t="s">
        <v>897</v>
      </c>
      <c r="C66" s="23" t="s">
        <v>616</v>
      </c>
      <c r="D66">
        <v>11</v>
      </c>
      <c r="Z66" s="24" t="s">
        <v>898</v>
      </c>
      <c r="AA66" s="24" t="e">
        <f>INDEX(allsections[[S]:[Order]],MATCH(X66,allsections[SGUID],0),3)</f>
        <v>#N/A</v>
      </c>
      <c r="AB66" s="24" t="e">
        <f>INDEX(allsections[[S]:[Order]],MATCH(Y66,allsections[SGUID],0),3)</f>
        <v>#N/A</v>
      </c>
      <c r="AC66" t="s">
        <v>899</v>
      </c>
    </row>
    <row r="67" spans="1:29" ht="100.8" x14ac:dyDescent="0.3">
      <c r="A67" t="s">
        <v>900</v>
      </c>
      <c r="B67" s="23" t="s">
        <v>901</v>
      </c>
      <c r="C67" s="23" t="s">
        <v>616</v>
      </c>
      <c r="D67">
        <v>11</v>
      </c>
      <c r="Z67" s="24" t="s">
        <v>902</v>
      </c>
      <c r="AA67" s="24" t="e">
        <f>INDEX(allsections[[S]:[Order]],MATCH(X67,allsections[SGUID],0),3)</f>
        <v>#N/A</v>
      </c>
      <c r="AB67" s="24" t="e">
        <f>INDEX(allsections[[S]:[Order]],MATCH(Y67,allsections[SGUID],0),3)</f>
        <v>#N/A</v>
      </c>
      <c r="AC67" t="s">
        <v>903</v>
      </c>
    </row>
    <row r="68" spans="1:29" ht="403.2" x14ac:dyDescent="0.3">
      <c r="A68" t="s">
        <v>904</v>
      </c>
      <c r="B68" s="23" t="s">
        <v>905</v>
      </c>
      <c r="C68" s="23" t="s">
        <v>906</v>
      </c>
      <c r="D68">
        <v>11</v>
      </c>
      <c r="Z68" s="24" t="s">
        <v>907</v>
      </c>
      <c r="AA68" s="24" t="e">
        <f>INDEX(allsections[[S]:[Order]],MATCH(X68,allsections[SGUID],0),3)</f>
        <v>#N/A</v>
      </c>
      <c r="AB68" s="24" t="e">
        <f>INDEX(allsections[[S]:[Order]],MATCH(Y68,allsections[SGUID],0),3)</f>
        <v>#N/A</v>
      </c>
      <c r="AC68" t="s">
        <v>908</v>
      </c>
    </row>
    <row r="69" spans="1:29" ht="86.4" x14ac:dyDescent="0.3">
      <c r="A69" t="s">
        <v>909</v>
      </c>
      <c r="B69" s="23" t="s">
        <v>910</v>
      </c>
      <c r="C69" s="23" t="s">
        <v>616</v>
      </c>
      <c r="D69">
        <v>11</v>
      </c>
      <c r="Z69" s="24" t="s">
        <v>911</v>
      </c>
      <c r="AA69" s="24" t="e">
        <f>INDEX(allsections[[S]:[Order]],MATCH(X69,allsections[SGUID],0),3)</f>
        <v>#N/A</v>
      </c>
      <c r="AB69" s="24" t="e">
        <f>INDEX(allsections[[S]:[Order]],MATCH(Y69,allsections[SGUID],0),3)</f>
        <v>#N/A</v>
      </c>
      <c r="AC69" t="s">
        <v>912</v>
      </c>
    </row>
    <row r="70" spans="1:29" ht="409.6" x14ac:dyDescent="0.3">
      <c r="A70" t="s">
        <v>913</v>
      </c>
      <c r="B70" s="23" t="s">
        <v>914</v>
      </c>
      <c r="C70" s="23" t="s">
        <v>915</v>
      </c>
      <c r="D70">
        <v>11</v>
      </c>
      <c r="Z70" s="24" t="s">
        <v>916</v>
      </c>
      <c r="AA70" s="24" t="e">
        <f>INDEX(allsections[[S]:[Order]],MATCH(X70,allsections[SGUID],0),3)</f>
        <v>#N/A</v>
      </c>
      <c r="AB70" s="24" t="e">
        <f>INDEX(allsections[[S]:[Order]],MATCH(Y70,allsections[SGUID],0),3)</f>
        <v>#N/A</v>
      </c>
      <c r="AC70" t="s">
        <v>917</v>
      </c>
    </row>
    <row r="71" spans="1:29" ht="57.6" x14ac:dyDescent="0.3">
      <c r="A71" t="s">
        <v>918</v>
      </c>
      <c r="B71" s="23" t="s">
        <v>919</v>
      </c>
      <c r="C71" s="23"/>
      <c r="D71">
        <v>12</v>
      </c>
      <c r="Z71" s="24" t="s">
        <v>920</v>
      </c>
      <c r="AA71" s="24" t="e">
        <f>INDEX(allsections[[S]:[Order]],MATCH(X71,allsections[SGUID],0),3)</f>
        <v>#N/A</v>
      </c>
      <c r="AB71" s="24" t="e">
        <f>INDEX(allsections[[S]:[Order]],MATCH(Y71,allsections[SGUID],0),3)</f>
        <v>#N/A</v>
      </c>
      <c r="AC71" t="s">
        <v>921</v>
      </c>
    </row>
    <row r="72" spans="1:29" ht="115.2" x14ac:dyDescent="0.3">
      <c r="A72" t="s">
        <v>515</v>
      </c>
      <c r="B72" s="23" t="s">
        <v>2016</v>
      </c>
      <c r="C72" s="23" t="s">
        <v>616</v>
      </c>
      <c r="D72">
        <v>12</v>
      </c>
      <c r="Z72" s="24" t="s">
        <v>922</v>
      </c>
      <c r="AA72" s="24" t="e">
        <f>INDEX(allsections[[S]:[Order]],MATCH(X72,allsections[SGUID],0),3)</f>
        <v>#N/A</v>
      </c>
      <c r="AB72" s="24" t="e">
        <f>INDEX(allsections[[S]:[Order]],MATCH(Y72,allsections[SGUID],0),3)</f>
        <v>#N/A</v>
      </c>
      <c r="AC72" t="s">
        <v>923</v>
      </c>
    </row>
    <row r="73" spans="1:29" ht="72" x14ac:dyDescent="0.3">
      <c r="A73" t="s">
        <v>924</v>
      </c>
      <c r="B73" s="23" t="s">
        <v>925</v>
      </c>
      <c r="C73" s="23" t="s">
        <v>616</v>
      </c>
      <c r="D73">
        <v>12</v>
      </c>
      <c r="Z73" s="24" t="s">
        <v>926</v>
      </c>
      <c r="AA73" s="24" t="e">
        <f>INDEX(allsections[[S]:[Order]],MATCH(X73,allsections[SGUID],0),3)</f>
        <v>#N/A</v>
      </c>
      <c r="AB73" s="24" t="e">
        <f>INDEX(allsections[[S]:[Order]],MATCH(Y73,allsections[SGUID],0),3)</f>
        <v>#N/A</v>
      </c>
      <c r="AC73" t="s">
        <v>927</v>
      </c>
    </row>
    <row r="74" spans="1:29" ht="331.2" x14ac:dyDescent="0.3">
      <c r="A74" t="s">
        <v>928</v>
      </c>
      <c r="B74" s="23" t="s">
        <v>929</v>
      </c>
      <c r="C74" s="23" t="s">
        <v>930</v>
      </c>
      <c r="D74">
        <v>12</v>
      </c>
      <c r="Z74" s="24" t="s">
        <v>931</v>
      </c>
      <c r="AA74" s="24" t="e">
        <f>INDEX(allsections[[S]:[Order]],MATCH(X74,allsections[SGUID],0),3)</f>
        <v>#N/A</v>
      </c>
      <c r="AB74" s="24" t="e">
        <f>INDEX(allsections[[S]:[Order]],MATCH(Y74,allsections[SGUID],0),3)</f>
        <v>#N/A</v>
      </c>
      <c r="AC74" t="s">
        <v>932</v>
      </c>
    </row>
    <row r="75" spans="1:29" ht="57.6" x14ac:dyDescent="0.3">
      <c r="A75" t="s">
        <v>933</v>
      </c>
      <c r="B75" s="23" t="s">
        <v>934</v>
      </c>
      <c r="C75" s="23" t="s">
        <v>616</v>
      </c>
      <c r="D75">
        <v>12</v>
      </c>
      <c r="Z75" s="24" t="s">
        <v>935</v>
      </c>
      <c r="AA75" s="24" t="e">
        <f>INDEX(allsections[[S]:[Order]],MATCH(X75,allsections[SGUID],0),3)</f>
        <v>#N/A</v>
      </c>
      <c r="AB75" s="24" t="e">
        <f>INDEX(allsections[[S]:[Order]],MATCH(Y75,allsections[SGUID],0),3)</f>
        <v>#N/A</v>
      </c>
      <c r="AC75" t="s">
        <v>936</v>
      </c>
    </row>
    <row r="76" spans="1:29" ht="409.6" x14ac:dyDescent="0.3">
      <c r="A76" t="s">
        <v>937</v>
      </c>
      <c r="B76" s="23" t="s">
        <v>938</v>
      </c>
      <c r="C76" s="23" t="s">
        <v>939</v>
      </c>
      <c r="D76">
        <v>12</v>
      </c>
      <c r="Z76" s="24" t="s">
        <v>940</v>
      </c>
      <c r="AA76" s="24" t="e">
        <f>INDEX(allsections[[S]:[Order]],MATCH(X76,allsections[SGUID],0),3)</f>
        <v>#N/A</v>
      </c>
      <c r="AB76" s="24" t="e">
        <f>INDEX(allsections[[S]:[Order]],MATCH(Y76,allsections[SGUID],0),3)</f>
        <v>#N/A</v>
      </c>
      <c r="AC76" t="s">
        <v>941</v>
      </c>
    </row>
    <row r="77" spans="1:29" ht="57.6" x14ac:dyDescent="0.3">
      <c r="A77" t="s">
        <v>942</v>
      </c>
      <c r="B77" s="23" t="s">
        <v>943</v>
      </c>
      <c r="C77" s="23"/>
      <c r="D77">
        <v>13</v>
      </c>
      <c r="Z77" s="24" t="s">
        <v>944</v>
      </c>
      <c r="AA77" s="24" t="e">
        <f>INDEX(allsections[[S]:[Order]],MATCH(X77,allsections[SGUID],0),3)</f>
        <v>#N/A</v>
      </c>
      <c r="AB77" s="24" t="e">
        <f>INDEX(allsections[[S]:[Order]],MATCH(Y77,allsections[SGUID],0),3)</f>
        <v>#N/A</v>
      </c>
      <c r="AC77" t="s">
        <v>945</v>
      </c>
    </row>
    <row r="78" spans="1:29" ht="43.2" x14ac:dyDescent="0.3">
      <c r="A78" t="s">
        <v>450</v>
      </c>
      <c r="B78" s="23" t="s">
        <v>2017</v>
      </c>
      <c r="C78" s="23" t="s">
        <v>616</v>
      </c>
      <c r="D78">
        <v>13</v>
      </c>
      <c r="Z78" s="24" t="s">
        <v>946</v>
      </c>
      <c r="AA78" s="24" t="e">
        <f>INDEX(allsections[[S]:[Order]],MATCH(X78,allsections[SGUID],0),3)</f>
        <v>#N/A</v>
      </c>
      <c r="AB78" s="24" t="e">
        <f>INDEX(allsections[[S]:[Order]],MATCH(Y78,allsections[SGUID],0),3)</f>
        <v>#N/A</v>
      </c>
      <c r="AC78" t="s">
        <v>947</v>
      </c>
    </row>
    <row r="79" spans="1:29" ht="57.6" x14ac:dyDescent="0.3">
      <c r="A79" t="s">
        <v>948</v>
      </c>
      <c r="B79" s="23" t="s">
        <v>949</v>
      </c>
      <c r="C79" s="23" t="s">
        <v>616</v>
      </c>
      <c r="D79">
        <v>13</v>
      </c>
      <c r="Z79" s="24" t="s">
        <v>950</v>
      </c>
      <c r="AA79" s="24" t="e">
        <f>INDEX(allsections[[S]:[Order]],MATCH(X79,allsections[SGUID],0),3)</f>
        <v>#N/A</v>
      </c>
      <c r="AB79" s="24" t="e">
        <f>INDEX(allsections[[S]:[Order]],MATCH(Y79,allsections[SGUID],0),3)</f>
        <v>#N/A</v>
      </c>
      <c r="AC79" t="s">
        <v>951</v>
      </c>
    </row>
    <row r="80" spans="1:29" ht="57.6" x14ac:dyDescent="0.3">
      <c r="A80" t="s">
        <v>952</v>
      </c>
      <c r="B80" s="23" t="s">
        <v>953</v>
      </c>
      <c r="C80" s="23" t="s">
        <v>616</v>
      </c>
      <c r="D80">
        <v>13</v>
      </c>
      <c r="Z80" s="24" t="s">
        <v>954</v>
      </c>
      <c r="AA80" s="24" t="e">
        <f>INDEX(allsections[[S]:[Order]],MATCH(X80,allsections[SGUID],0),3)</f>
        <v>#N/A</v>
      </c>
      <c r="AB80" s="24" t="e">
        <f>INDEX(allsections[[S]:[Order]],MATCH(Y80,allsections[SGUID],0),3)</f>
        <v>#N/A</v>
      </c>
      <c r="AC80" t="s">
        <v>955</v>
      </c>
    </row>
    <row r="81" spans="1:29" ht="409.6" x14ac:dyDescent="0.3">
      <c r="A81" t="s">
        <v>956</v>
      </c>
      <c r="B81" s="23" t="s">
        <v>957</v>
      </c>
      <c r="C81" s="23" t="s">
        <v>958</v>
      </c>
      <c r="D81">
        <v>13</v>
      </c>
      <c r="Z81" s="24" t="s">
        <v>959</v>
      </c>
      <c r="AA81" s="24" t="e">
        <f>INDEX(allsections[[S]:[Order]],MATCH(X81,allsections[SGUID],0),3)</f>
        <v>#N/A</v>
      </c>
      <c r="AB81" s="24" t="e">
        <f>INDEX(allsections[[S]:[Order]],MATCH(Y81,allsections[SGUID],0),3)</f>
        <v>#N/A</v>
      </c>
      <c r="AC81" t="s">
        <v>960</v>
      </c>
    </row>
    <row r="82" spans="1:29" ht="86.4" x14ac:dyDescent="0.3">
      <c r="A82" t="s">
        <v>961</v>
      </c>
      <c r="B82" s="23" t="s">
        <v>962</v>
      </c>
      <c r="C82" s="23"/>
      <c r="D82">
        <v>14</v>
      </c>
      <c r="Z82" s="24" t="s">
        <v>963</v>
      </c>
      <c r="AA82" s="24" t="e">
        <f>INDEX(allsections[[S]:[Order]],MATCH(X82,allsections[SGUID],0),3)</f>
        <v>#N/A</v>
      </c>
      <c r="AB82" s="24" t="e">
        <f>INDEX(allsections[[S]:[Order]],MATCH(Y82,allsections[SGUID],0),3)</f>
        <v>#N/A</v>
      </c>
      <c r="AC82" t="s">
        <v>964</v>
      </c>
    </row>
    <row r="83" spans="1:29" ht="57.6" x14ac:dyDescent="0.3">
      <c r="A83" t="s">
        <v>425</v>
      </c>
      <c r="B83" s="23" t="s">
        <v>2018</v>
      </c>
      <c r="C83" s="23" t="s">
        <v>616</v>
      </c>
      <c r="D83">
        <v>14</v>
      </c>
      <c r="Z83" s="24" t="s">
        <v>965</v>
      </c>
      <c r="AA83" s="24" t="e">
        <f>INDEX(allsections[[S]:[Order]],MATCH(X83,allsections[SGUID],0),3)</f>
        <v>#N/A</v>
      </c>
      <c r="AB83" s="24" t="e">
        <f>INDEX(allsections[[S]:[Order]],MATCH(Y83,allsections[SGUID],0),3)</f>
        <v>#N/A</v>
      </c>
      <c r="AC83" t="s">
        <v>966</v>
      </c>
    </row>
    <row r="84" spans="1:29" ht="86.4" x14ac:dyDescent="0.3">
      <c r="A84" t="s">
        <v>967</v>
      </c>
      <c r="B84" s="23" t="s">
        <v>968</v>
      </c>
      <c r="C84" s="23" t="s">
        <v>616</v>
      </c>
      <c r="D84">
        <v>14</v>
      </c>
      <c r="Z84" s="24" t="s">
        <v>969</v>
      </c>
      <c r="AA84" s="24" t="e">
        <f>INDEX(allsections[[S]:[Order]],MATCH(X84,allsections[SGUID],0),3)</f>
        <v>#N/A</v>
      </c>
      <c r="AB84" s="24" t="e">
        <f>INDEX(allsections[[S]:[Order]],MATCH(Y84,allsections[SGUID],0),3)</f>
        <v>#N/A</v>
      </c>
      <c r="AC84" t="s">
        <v>970</v>
      </c>
    </row>
    <row r="85" spans="1:29" ht="409.6" x14ac:dyDescent="0.3">
      <c r="A85" t="s">
        <v>971</v>
      </c>
      <c r="B85" s="23" t="s">
        <v>972</v>
      </c>
      <c r="C85" s="23" t="s">
        <v>973</v>
      </c>
      <c r="D85">
        <v>14</v>
      </c>
      <c r="Z85" s="24" t="s">
        <v>974</v>
      </c>
      <c r="AA85" s="24" t="e">
        <f>INDEX(allsections[[S]:[Order]],MATCH(X85,allsections[SGUID],0),3)</f>
        <v>#N/A</v>
      </c>
      <c r="AB85" s="24" t="e">
        <f>INDEX(allsections[[S]:[Order]],MATCH(Y85,allsections[SGUID],0),3)</f>
        <v>#N/A</v>
      </c>
      <c r="AC85" t="s">
        <v>975</v>
      </c>
    </row>
    <row r="86" spans="1:29" ht="43.2" x14ac:dyDescent="0.3">
      <c r="A86" t="s">
        <v>976</v>
      </c>
      <c r="B86" s="23" t="s">
        <v>977</v>
      </c>
      <c r="C86" s="23"/>
      <c r="D86">
        <v>15</v>
      </c>
      <c r="Z86" s="24" t="s">
        <v>978</v>
      </c>
      <c r="AA86" s="24" t="e">
        <f>INDEX(allsections[[S]:[Order]],MATCH(X86,allsections[SGUID],0),3)</f>
        <v>#N/A</v>
      </c>
      <c r="AB86" s="24" t="e">
        <f>INDEX(allsections[[S]:[Order]],MATCH(Y86,allsections[SGUID],0),3)</f>
        <v>#N/A</v>
      </c>
      <c r="AC86" t="s">
        <v>979</v>
      </c>
    </row>
    <row r="87" spans="1:29" x14ac:dyDescent="0.3">
      <c r="A87" t="s">
        <v>980</v>
      </c>
      <c r="B87" s="23" t="s">
        <v>981</v>
      </c>
      <c r="C87" s="23" t="s">
        <v>616</v>
      </c>
      <c r="D87">
        <v>15</v>
      </c>
      <c r="Z87" s="24" t="s">
        <v>982</v>
      </c>
      <c r="AA87" s="24" t="e">
        <f>INDEX(allsections[[S]:[Order]],MATCH(X87,allsections[SGUID],0),3)</f>
        <v>#N/A</v>
      </c>
      <c r="AB87" s="24" t="e">
        <f>INDEX(allsections[[S]:[Order]],MATCH(Y87,allsections[SGUID],0),3)</f>
        <v>#N/A</v>
      </c>
      <c r="AC87" t="s">
        <v>983</v>
      </c>
    </row>
    <row r="88" spans="1:29" ht="43.2" x14ac:dyDescent="0.3">
      <c r="A88" t="s">
        <v>984</v>
      </c>
      <c r="B88" s="23" t="s">
        <v>985</v>
      </c>
      <c r="C88" s="23" t="s">
        <v>616</v>
      </c>
      <c r="D88">
        <v>15</v>
      </c>
      <c r="Z88" s="24" t="s">
        <v>986</v>
      </c>
      <c r="AA88" s="24" t="e">
        <f>INDEX(allsections[[S]:[Order]],MATCH(X88,allsections[SGUID],0),3)</f>
        <v>#N/A</v>
      </c>
      <c r="AB88" s="24" t="e">
        <f>INDEX(allsections[[S]:[Order]],MATCH(Y88,allsections[SGUID],0),3)</f>
        <v>#N/A</v>
      </c>
      <c r="AC88" t="s">
        <v>987</v>
      </c>
    </row>
    <row r="89" spans="1:29" ht="374.4" x14ac:dyDescent="0.3">
      <c r="A89" t="s">
        <v>988</v>
      </c>
      <c r="B89" s="23" t="s">
        <v>989</v>
      </c>
      <c r="C89" s="23" t="s">
        <v>990</v>
      </c>
      <c r="D89">
        <v>15</v>
      </c>
      <c r="Z89" s="24" t="s">
        <v>991</v>
      </c>
      <c r="AA89" s="24" t="e">
        <f>INDEX(allsections[[S]:[Order]],MATCH(X89,allsections[SGUID],0),3)</f>
        <v>#N/A</v>
      </c>
      <c r="AB89" s="24" t="e">
        <f>INDEX(allsections[[S]:[Order]],MATCH(Y89,allsections[SGUID],0),3)</f>
        <v>#N/A</v>
      </c>
      <c r="AC89" t="s">
        <v>992</v>
      </c>
    </row>
    <row r="90" spans="1:29" ht="43.2" x14ac:dyDescent="0.3">
      <c r="A90" t="s">
        <v>993</v>
      </c>
      <c r="B90" s="23" t="s">
        <v>994</v>
      </c>
      <c r="C90" s="23"/>
      <c r="D90">
        <v>16</v>
      </c>
      <c r="Z90" s="24" t="s">
        <v>995</v>
      </c>
      <c r="AA90" s="24" t="e">
        <f>INDEX(allsections[[S]:[Order]],MATCH(X90,allsections[SGUID],0),3)</f>
        <v>#N/A</v>
      </c>
      <c r="AB90" s="24" t="e">
        <f>INDEX(allsections[[S]:[Order]],MATCH(Y90,allsections[SGUID],0),3)</f>
        <v>#N/A</v>
      </c>
      <c r="AC90" t="s">
        <v>996</v>
      </c>
    </row>
    <row r="91" spans="1:29" ht="43.2" x14ac:dyDescent="0.3">
      <c r="A91" t="s">
        <v>997</v>
      </c>
      <c r="B91" s="23" t="s">
        <v>998</v>
      </c>
      <c r="C91" s="23" t="s">
        <v>616</v>
      </c>
      <c r="D91">
        <v>16</v>
      </c>
      <c r="Z91" s="24" t="s">
        <v>999</v>
      </c>
      <c r="AA91" s="24" t="e">
        <f>INDEX(allsections[[S]:[Order]],MATCH(X91,allsections[SGUID],0),3)</f>
        <v>#N/A</v>
      </c>
      <c r="AB91" s="24" t="e">
        <f>INDEX(allsections[[S]:[Order]],MATCH(Y91,allsections[SGUID],0),3)</f>
        <v>#N/A</v>
      </c>
      <c r="AC91" t="s">
        <v>1000</v>
      </c>
    </row>
    <row r="92" spans="1:29" ht="409.6" x14ac:dyDescent="0.3">
      <c r="A92" t="s">
        <v>1001</v>
      </c>
      <c r="B92" s="23" t="s">
        <v>1002</v>
      </c>
      <c r="C92" s="23" t="s">
        <v>1003</v>
      </c>
      <c r="D92">
        <v>16</v>
      </c>
      <c r="Z92" s="24" t="s">
        <v>1004</v>
      </c>
      <c r="AA92" s="24" t="e">
        <f>INDEX(allsections[[S]:[Order]],MATCH(X92,allsections[SGUID],0),3)</f>
        <v>#N/A</v>
      </c>
      <c r="AB92" s="24" t="e">
        <f>INDEX(allsections[[S]:[Order]],MATCH(Y92,allsections[SGUID],0),3)</f>
        <v>#N/A</v>
      </c>
      <c r="AC92" t="s">
        <v>1005</v>
      </c>
    </row>
    <row r="93" spans="1:29" ht="43.2" x14ac:dyDescent="0.3">
      <c r="A93" t="s">
        <v>1006</v>
      </c>
      <c r="B93" s="23" t="s">
        <v>1007</v>
      </c>
      <c r="C93" s="23"/>
      <c r="D93">
        <v>17</v>
      </c>
      <c r="Z93" s="24" t="s">
        <v>1008</v>
      </c>
      <c r="AA93" s="24" t="e">
        <f>INDEX(allsections[[S]:[Order]],MATCH(X93,allsections[SGUID],0),3)</f>
        <v>#N/A</v>
      </c>
      <c r="AB93" s="24" t="e">
        <f>INDEX(allsections[[S]:[Order]],MATCH(Y93,allsections[SGUID],0),3)</f>
        <v>#N/A</v>
      </c>
      <c r="AC93" t="s">
        <v>1009</v>
      </c>
    </row>
    <row r="94" spans="1:29" ht="43.2" x14ac:dyDescent="0.3">
      <c r="A94" t="s">
        <v>1010</v>
      </c>
      <c r="B94" s="23" t="s">
        <v>1011</v>
      </c>
      <c r="C94" s="23" t="s">
        <v>616</v>
      </c>
      <c r="D94">
        <v>17</v>
      </c>
      <c r="Z94" s="24" t="s">
        <v>1012</v>
      </c>
      <c r="AA94" s="24" t="e">
        <f>INDEX(allsections[[S]:[Order]],MATCH(X94,allsections[SGUID],0),3)</f>
        <v>#N/A</v>
      </c>
      <c r="AB94" s="24" t="e">
        <f>INDEX(allsections[[S]:[Order]],MATCH(Y94,allsections[SGUID],0),3)</f>
        <v>#N/A</v>
      </c>
      <c r="AC94" t="s">
        <v>1013</v>
      </c>
    </row>
    <row r="95" spans="1:29" ht="187.2" x14ac:dyDescent="0.3">
      <c r="A95" t="s">
        <v>1014</v>
      </c>
      <c r="B95" s="23" t="s">
        <v>1015</v>
      </c>
      <c r="C95" s="23" t="s">
        <v>616</v>
      </c>
      <c r="D95">
        <v>17</v>
      </c>
      <c r="Z95" s="24" t="s">
        <v>1016</v>
      </c>
      <c r="AA95" s="24" t="e">
        <f>INDEX(allsections[[S]:[Order]],MATCH(X95,allsections[SGUID],0),3)</f>
        <v>#N/A</v>
      </c>
      <c r="AB95" s="24" t="e">
        <f>INDEX(allsections[[S]:[Order]],MATCH(Y95,allsections[SGUID],0),3)</f>
        <v>#N/A</v>
      </c>
      <c r="AC95" t="s">
        <v>1017</v>
      </c>
    </row>
    <row r="96" spans="1:29" ht="57.6" x14ac:dyDescent="0.3">
      <c r="A96" t="s">
        <v>1018</v>
      </c>
      <c r="B96" s="23" t="s">
        <v>1019</v>
      </c>
      <c r="C96" s="23"/>
      <c r="D96">
        <v>18</v>
      </c>
      <c r="Z96" s="24" t="s">
        <v>1020</v>
      </c>
      <c r="AA96" s="24" t="e">
        <f>INDEX(allsections[[S]:[Order]],MATCH(X96,allsections[SGUID],0),3)</f>
        <v>#N/A</v>
      </c>
      <c r="AB96" s="24" t="e">
        <f>INDEX(allsections[[S]:[Order]],MATCH(Y96,allsections[SGUID],0),3)</f>
        <v>#N/A</v>
      </c>
      <c r="AC96" t="s">
        <v>1021</v>
      </c>
    </row>
    <row r="97" spans="1:29" ht="288" x14ac:dyDescent="0.3">
      <c r="A97" t="s">
        <v>1022</v>
      </c>
      <c r="B97" s="23" t="s">
        <v>1023</v>
      </c>
      <c r="C97" s="23" t="s">
        <v>616</v>
      </c>
      <c r="D97">
        <v>18</v>
      </c>
      <c r="Z97" s="24" t="s">
        <v>1024</v>
      </c>
      <c r="AA97" s="24" t="e">
        <f>INDEX(allsections[[S]:[Order]],MATCH(X97,allsections[SGUID],0),3)</f>
        <v>#N/A</v>
      </c>
      <c r="AB97" s="24" t="e">
        <f>INDEX(allsections[[S]:[Order]],MATCH(Y97,allsections[SGUID],0),3)</f>
        <v>#N/A</v>
      </c>
      <c r="AC97" t="s">
        <v>1025</v>
      </c>
    </row>
    <row r="98" spans="1:29" ht="57.6" x14ac:dyDescent="0.3">
      <c r="A98" t="s">
        <v>1026</v>
      </c>
      <c r="B98" s="23" t="s">
        <v>1027</v>
      </c>
      <c r="C98" s="23" t="s">
        <v>616</v>
      </c>
      <c r="D98">
        <v>18</v>
      </c>
      <c r="Z98" s="24" t="s">
        <v>1028</v>
      </c>
      <c r="AA98" s="24" t="e">
        <f>INDEX(allsections[[S]:[Order]],MATCH(X98,allsections[SGUID],0),3)</f>
        <v>#N/A</v>
      </c>
      <c r="AB98" s="24" t="e">
        <f>INDEX(allsections[[S]:[Order]],MATCH(Y98,allsections[SGUID],0),3)</f>
        <v>#N/A</v>
      </c>
      <c r="AC98" t="s">
        <v>1029</v>
      </c>
    </row>
    <row r="99" spans="1:29" ht="28.8" x14ac:dyDescent="0.3">
      <c r="A99" t="s">
        <v>1030</v>
      </c>
      <c r="B99" s="23" t="s">
        <v>1031</v>
      </c>
      <c r="C99" s="23"/>
      <c r="D99">
        <v>19</v>
      </c>
      <c r="Z99" s="24" t="s">
        <v>1032</v>
      </c>
      <c r="AA99" s="24" t="e">
        <f>INDEX(allsections[[S]:[Order]],MATCH(X99,allsections[SGUID],0),3)</f>
        <v>#N/A</v>
      </c>
      <c r="AB99" s="24" t="e">
        <f>INDEX(allsections[[S]:[Order]],MATCH(Y99,allsections[SGUID],0),3)</f>
        <v>#N/A</v>
      </c>
      <c r="AC99" t="s">
        <v>1033</v>
      </c>
    </row>
    <row r="100" spans="1:29" ht="129.6" x14ac:dyDescent="0.3">
      <c r="A100" t="s">
        <v>1034</v>
      </c>
      <c r="B100" s="23" t="s">
        <v>1035</v>
      </c>
      <c r="C100" s="23" t="s">
        <v>1036</v>
      </c>
      <c r="D100">
        <v>19</v>
      </c>
      <c r="Z100" s="24" t="s">
        <v>1037</v>
      </c>
      <c r="AA100" s="24" t="e">
        <f>INDEX(allsections[[S]:[Order]],MATCH(X100,allsections[SGUID],0),3)</f>
        <v>#N/A</v>
      </c>
      <c r="AB100" s="24" t="e">
        <f>INDEX(allsections[[S]:[Order]],MATCH(Y100,allsections[SGUID],0),3)</f>
        <v>#N/A</v>
      </c>
      <c r="AC100" t="s">
        <v>1038</v>
      </c>
    </row>
    <row r="101" spans="1:29" ht="28.8" x14ac:dyDescent="0.3">
      <c r="A101" t="s">
        <v>1039</v>
      </c>
      <c r="B101" s="23" t="s">
        <v>1040</v>
      </c>
      <c r="C101" s="23" t="s">
        <v>616</v>
      </c>
      <c r="D101">
        <v>19</v>
      </c>
      <c r="Z101" s="24" t="s">
        <v>1041</v>
      </c>
      <c r="AA101" s="24" t="e">
        <f>INDEX(allsections[[S]:[Order]],MATCH(X101,allsections[SGUID],0),3)</f>
        <v>#N/A</v>
      </c>
      <c r="AB101" s="24" t="e">
        <f>INDEX(allsections[[S]:[Order]],MATCH(Y101,allsections[SGUID],0),3)</f>
        <v>#N/A</v>
      </c>
      <c r="AC101" t="s">
        <v>1042</v>
      </c>
    </row>
    <row r="102" spans="1:29" ht="100.8" x14ac:dyDescent="0.3">
      <c r="A102" t="s">
        <v>1043</v>
      </c>
      <c r="B102" s="23" t="s">
        <v>1044</v>
      </c>
      <c r="C102" s="23"/>
      <c r="D102">
        <v>20</v>
      </c>
      <c r="Z102" s="24" t="s">
        <v>1045</v>
      </c>
      <c r="AA102" s="24" t="e">
        <f>INDEX(allsections[[S]:[Order]],MATCH(X102,allsections[SGUID],0),3)</f>
        <v>#N/A</v>
      </c>
      <c r="AB102" s="24" t="e">
        <f>INDEX(allsections[[S]:[Order]],MATCH(Y102,allsections[SGUID],0),3)</f>
        <v>#N/A</v>
      </c>
      <c r="AC102" t="s">
        <v>1046</v>
      </c>
    </row>
    <row r="103" spans="1:29" ht="100.8" x14ac:dyDescent="0.3">
      <c r="A103" t="s">
        <v>1047</v>
      </c>
      <c r="B103" s="23" t="s">
        <v>1048</v>
      </c>
      <c r="C103" s="23" t="s">
        <v>616</v>
      </c>
      <c r="D103">
        <v>20</v>
      </c>
      <c r="Z103" s="24" t="s">
        <v>1049</v>
      </c>
      <c r="AA103" s="24" t="e">
        <f>INDEX(allsections[[S]:[Order]],MATCH(X103,allsections[SGUID],0),3)</f>
        <v>#N/A</v>
      </c>
      <c r="AB103" s="24" t="e">
        <f>INDEX(allsections[[S]:[Order]],MATCH(Y103,allsections[SGUID],0),3)</f>
        <v>#N/A</v>
      </c>
      <c r="AC103" t="s">
        <v>1050</v>
      </c>
    </row>
    <row r="104" spans="1:29" ht="302.39999999999998" x14ac:dyDescent="0.3">
      <c r="A104" t="s">
        <v>1051</v>
      </c>
      <c r="B104" s="23" t="s">
        <v>1052</v>
      </c>
      <c r="C104" s="23" t="s">
        <v>1053</v>
      </c>
      <c r="D104">
        <v>20</v>
      </c>
      <c r="Z104" s="24" t="s">
        <v>1054</v>
      </c>
      <c r="AA104" s="24" t="e">
        <f>INDEX(allsections[[S]:[Order]],MATCH(X104,allsections[SGUID],0),3)</f>
        <v>#N/A</v>
      </c>
      <c r="AB104" s="24" t="e">
        <f>INDEX(allsections[[S]:[Order]],MATCH(Y104,allsections[SGUID],0),3)</f>
        <v>#N/A</v>
      </c>
      <c r="AC104" t="s">
        <v>1055</v>
      </c>
    </row>
    <row r="105" spans="1:29" ht="115.2" x14ac:dyDescent="0.3">
      <c r="A105" t="s">
        <v>1056</v>
      </c>
      <c r="B105" s="23" t="s">
        <v>1057</v>
      </c>
      <c r="C105" s="23" t="s">
        <v>616</v>
      </c>
      <c r="D105">
        <v>21</v>
      </c>
      <c r="Z105" s="24" t="s">
        <v>1058</v>
      </c>
      <c r="AA105" s="24" t="e">
        <f>INDEX(allsections[[S]:[Order]],MATCH(X105,allsections[SGUID],0),3)</f>
        <v>#N/A</v>
      </c>
      <c r="AB105" s="24" t="e">
        <f>INDEX(allsections[[S]:[Order]],MATCH(Y105,allsections[SGUID],0),3)</f>
        <v>#N/A</v>
      </c>
      <c r="AC105" t="s">
        <v>1059</v>
      </c>
    </row>
    <row r="106" spans="1:29" ht="57.6" x14ac:dyDescent="0.3">
      <c r="A106" t="s">
        <v>1060</v>
      </c>
      <c r="B106" s="23" t="s">
        <v>1061</v>
      </c>
      <c r="C106" s="23"/>
      <c r="D106">
        <v>21</v>
      </c>
      <c r="Z106" s="24" t="s">
        <v>1062</v>
      </c>
      <c r="AA106" s="24" t="e">
        <f>INDEX(allsections[[S]:[Order]],MATCH(X106,allsections[SGUID],0),3)</f>
        <v>#N/A</v>
      </c>
      <c r="AB106" s="24" t="e">
        <f>INDEX(allsections[[S]:[Order]],MATCH(Y106,allsections[SGUID],0),3)</f>
        <v>#N/A</v>
      </c>
      <c r="AC106" t="s">
        <v>1063</v>
      </c>
    </row>
    <row r="107" spans="1:29" ht="57.6" x14ac:dyDescent="0.3">
      <c r="A107" t="s">
        <v>1064</v>
      </c>
      <c r="B107" s="23" t="s">
        <v>1065</v>
      </c>
      <c r="C107" s="23" t="s">
        <v>616</v>
      </c>
      <c r="D107">
        <v>21</v>
      </c>
      <c r="Z107" s="24" t="s">
        <v>1066</v>
      </c>
      <c r="AA107" s="24" t="e">
        <f>INDEX(allsections[[S]:[Order]],MATCH(X107,allsections[SGUID],0),3)</f>
        <v>#N/A</v>
      </c>
      <c r="AB107" s="24" t="e">
        <f>INDEX(allsections[[S]:[Order]],MATCH(Y107,allsections[SGUID],0),3)</f>
        <v>#N/A</v>
      </c>
      <c r="AC107" t="s">
        <v>1067</v>
      </c>
    </row>
    <row r="108" spans="1:29" ht="86.4" x14ac:dyDescent="0.3">
      <c r="A108" t="s">
        <v>1068</v>
      </c>
      <c r="B108" s="23" t="s">
        <v>1069</v>
      </c>
      <c r="C108" s="23"/>
      <c r="D108">
        <v>22</v>
      </c>
      <c r="Z108" s="24" t="s">
        <v>1070</v>
      </c>
      <c r="AA108" s="24" t="e">
        <f>INDEX(allsections[[S]:[Order]],MATCH(X108,allsections[SGUID],0),3)</f>
        <v>#N/A</v>
      </c>
      <c r="AB108" s="24" t="e">
        <f>INDEX(allsections[[S]:[Order]],MATCH(Y108,allsections[SGUID],0),3)</f>
        <v>#N/A</v>
      </c>
      <c r="AC108" t="s">
        <v>1071</v>
      </c>
    </row>
    <row r="109" spans="1:29" ht="86.4" x14ac:dyDescent="0.3">
      <c r="A109" t="s">
        <v>1072</v>
      </c>
      <c r="B109" s="23" t="s">
        <v>1073</v>
      </c>
      <c r="C109" s="23" t="s">
        <v>616</v>
      </c>
      <c r="D109">
        <v>22</v>
      </c>
      <c r="Z109" s="24" t="s">
        <v>1074</v>
      </c>
      <c r="AA109" s="24" t="e">
        <f>INDEX(allsections[[S]:[Order]],MATCH(X109,allsections[SGUID],0),3)</f>
        <v>#N/A</v>
      </c>
      <c r="AB109" s="24" t="e">
        <f>INDEX(allsections[[S]:[Order]],MATCH(Y109,allsections[SGUID],0),3)</f>
        <v>#N/A</v>
      </c>
      <c r="AC109" t="s">
        <v>1075</v>
      </c>
    </row>
    <row r="110" spans="1:29" ht="409.6" x14ac:dyDescent="0.3">
      <c r="A110" t="s">
        <v>1076</v>
      </c>
      <c r="B110" s="23" t="s">
        <v>1077</v>
      </c>
      <c r="C110" s="23" t="s">
        <v>1078</v>
      </c>
      <c r="D110">
        <v>22</v>
      </c>
      <c r="Z110" s="24" t="s">
        <v>1079</v>
      </c>
      <c r="AA110" s="24" t="e">
        <f>INDEX(allsections[[S]:[Order]],MATCH(X110,allsections[SGUID],0),3)</f>
        <v>#N/A</v>
      </c>
      <c r="AB110" s="24" t="e">
        <f>INDEX(allsections[[S]:[Order]],MATCH(Y110,allsections[SGUID],0),3)</f>
        <v>#N/A</v>
      </c>
      <c r="AC110" t="s">
        <v>1080</v>
      </c>
    </row>
    <row r="111" spans="1:29" ht="57.6" x14ac:dyDescent="0.3">
      <c r="A111" t="s">
        <v>1081</v>
      </c>
      <c r="B111" s="23" t="s">
        <v>1082</v>
      </c>
      <c r="C111" s="23"/>
      <c r="D111">
        <v>23</v>
      </c>
      <c r="Z111" s="24" t="s">
        <v>1083</v>
      </c>
      <c r="AA111" s="24" t="e">
        <f>INDEX(allsections[[S]:[Order]],MATCH(X111,allsections[SGUID],0),3)</f>
        <v>#N/A</v>
      </c>
      <c r="AB111" s="24" t="e">
        <f>INDEX(allsections[[S]:[Order]],MATCH(Y111,allsections[SGUID],0),3)</f>
        <v>#N/A</v>
      </c>
      <c r="AC111" t="s">
        <v>1084</v>
      </c>
    </row>
    <row r="112" spans="1:29" ht="57.6" x14ac:dyDescent="0.3">
      <c r="A112" t="s">
        <v>1085</v>
      </c>
      <c r="B112" s="23" t="s">
        <v>1086</v>
      </c>
      <c r="C112" s="23" t="s">
        <v>616</v>
      </c>
      <c r="D112">
        <v>23</v>
      </c>
      <c r="Z112" s="24" t="s">
        <v>1087</v>
      </c>
      <c r="AA112" s="24" t="e">
        <f>INDEX(allsections[[S]:[Order]],MATCH(X112,allsections[SGUID],0),3)</f>
        <v>#N/A</v>
      </c>
      <c r="AB112" s="24" t="e">
        <f>INDEX(allsections[[S]:[Order]],MATCH(Y112,allsections[SGUID],0),3)</f>
        <v>#N/A</v>
      </c>
      <c r="AC112" t="s">
        <v>1088</v>
      </c>
    </row>
    <row r="113" spans="1:29" ht="57.6" x14ac:dyDescent="0.3">
      <c r="A113" t="s">
        <v>1089</v>
      </c>
      <c r="B113" s="23" t="s">
        <v>1090</v>
      </c>
      <c r="C113" s="23" t="s">
        <v>616</v>
      </c>
      <c r="D113">
        <v>23</v>
      </c>
      <c r="Z113" s="24" t="s">
        <v>1091</v>
      </c>
      <c r="AA113" s="24" t="e">
        <f>INDEX(allsections[[S]:[Order]],MATCH(X113,allsections[SGUID],0),3)</f>
        <v>#N/A</v>
      </c>
      <c r="AB113" s="24" t="e">
        <f>INDEX(allsections[[S]:[Order]],MATCH(Y113,allsections[SGUID],0),3)</f>
        <v>#N/A</v>
      </c>
      <c r="AC113" t="s">
        <v>1092</v>
      </c>
    </row>
    <row r="114" spans="1:29" ht="100.8" x14ac:dyDescent="0.3">
      <c r="A114" t="s">
        <v>1093</v>
      </c>
      <c r="B114" s="23" t="s">
        <v>1094</v>
      </c>
      <c r="C114" s="23"/>
      <c r="D114">
        <v>24</v>
      </c>
      <c r="Z114" s="24" t="s">
        <v>1095</v>
      </c>
      <c r="AA114" s="24" t="e">
        <f>INDEX(allsections[[S]:[Order]],MATCH(X114,allsections[SGUID],0),3)</f>
        <v>#N/A</v>
      </c>
      <c r="AB114" s="24" t="e">
        <f>INDEX(allsections[[S]:[Order]],MATCH(Y114,allsections[SGUID],0),3)</f>
        <v>#N/A</v>
      </c>
      <c r="AC114" t="s">
        <v>1096</v>
      </c>
    </row>
    <row r="115" spans="1:29" ht="100.8" x14ac:dyDescent="0.3">
      <c r="A115" t="s">
        <v>1097</v>
      </c>
      <c r="B115" s="23" t="s">
        <v>1098</v>
      </c>
      <c r="C115" s="23" t="s">
        <v>616</v>
      </c>
      <c r="D115">
        <v>24</v>
      </c>
      <c r="Z115" s="24" t="s">
        <v>1099</v>
      </c>
      <c r="AA115" s="24" t="e">
        <f>INDEX(allsections[[S]:[Order]],MATCH(X115,allsections[SGUID],0),3)</f>
        <v>#N/A</v>
      </c>
      <c r="AB115" s="24" t="e">
        <f>INDEX(allsections[[S]:[Order]],MATCH(Y115,allsections[SGUID],0),3)</f>
        <v>#N/A</v>
      </c>
      <c r="AC115" t="s">
        <v>1100</v>
      </c>
    </row>
    <row r="116" spans="1:29" ht="100.8" x14ac:dyDescent="0.3">
      <c r="A116" t="s">
        <v>1101</v>
      </c>
      <c r="B116" s="23" t="s">
        <v>1102</v>
      </c>
      <c r="C116" s="23" t="s">
        <v>616</v>
      </c>
      <c r="D116">
        <v>24</v>
      </c>
      <c r="Z116" s="24" t="s">
        <v>1103</v>
      </c>
      <c r="AA116" s="24" t="e">
        <f>INDEX(allsections[[S]:[Order]],MATCH(X116,allsections[SGUID],0),3)</f>
        <v>#N/A</v>
      </c>
      <c r="AB116" s="24" t="e">
        <f>INDEX(allsections[[S]:[Order]],MATCH(Y116,allsections[SGUID],0),3)</f>
        <v>#N/A</v>
      </c>
      <c r="AC116" t="s">
        <v>1104</v>
      </c>
    </row>
    <row r="117" spans="1:29" ht="57.6" x14ac:dyDescent="0.3">
      <c r="A117" t="s">
        <v>1105</v>
      </c>
      <c r="B117" s="23" t="s">
        <v>1106</v>
      </c>
      <c r="D117">
        <v>25</v>
      </c>
      <c r="Z117" s="24" t="s">
        <v>1107</v>
      </c>
      <c r="AA117" s="24" t="e">
        <f>INDEX(allsections[[S]:[Order]],MATCH(X117,allsections[SGUID],0),3)</f>
        <v>#N/A</v>
      </c>
      <c r="AB117" s="24" t="e">
        <f>INDEX(allsections[[S]:[Order]],MATCH(Y117,allsections[SGUID],0),3)</f>
        <v>#N/A</v>
      </c>
      <c r="AC117" t="s">
        <v>1108</v>
      </c>
    </row>
    <row r="118" spans="1:29" ht="57.6" x14ac:dyDescent="0.3">
      <c r="A118" t="s">
        <v>1109</v>
      </c>
      <c r="B118" s="23" t="s">
        <v>1110</v>
      </c>
      <c r="C118" t="s">
        <v>616</v>
      </c>
      <c r="D118">
        <v>25</v>
      </c>
      <c r="Z118" s="24" t="s">
        <v>1111</v>
      </c>
      <c r="AA118" s="24" t="e">
        <f>INDEX(allsections[[S]:[Order]],MATCH(X118,allsections[SGUID],0),3)</f>
        <v>#N/A</v>
      </c>
      <c r="AB118" s="24" t="e">
        <f>INDEX(allsections[[S]:[Order]],MATCH(Y118,allsections[SGUID],0),3)</f>
        <v>#N/A</v>
      </c>
      <c r="AC118" t="s">
        <v>1112</v>
      </c>
    </row>
    <row r="119" spans="1:29" ht="100.8" x14ac:dyDescent="0.3">
      <c r="A119" t="s">
        <v>1113</v>
      </c>
      <c r="B119" s="23" t="s">
        <v>1114</v>
      </c>
      <c r="C119" s="23" t="s">
        <v>616</v>
      </c>
      <c r="D119">
        <v>25</v>
      </c>
      <c r="Z119" s="24" t="s">
        <v>1115</v>
      </c>
      <c r="AA119" s="24" t="e">
        <f>INDEX(allsections[[S]:[Order]],MATCH(X119,allsections[SGUID],0),3)</f>
        <v>#N/A</v>
      </c>
      <c r="AB119" s="24" t="e">
        <f>INDEX(allsections[[S]:[Order]],MATCH(Y119,allsections[SGUID],0),3)</f>
        <v>#N/A</v>
      </c>
      <c r="AC119" t="s">
        <v>1116</v>
      </c>
    </row>
    <row r="120" spans="1:29" ht="86.4" x14ac:dyDescent="0.3">
      <c r="A120" t="s">
        <v>1117</v>
      </c>
      <c r="B120" s="23" t="s">
        <v>1118</v>
      </c>
      <c r="C120" s="23"/>
      <c r="D120">
        <v>26</v>
      </c>
      <c r="Z120" s="24" t="s">
        <v>1119</v>
      </c>
      <c r="AA120" s="24" t="e">
        <f>INDEX(allsections[[S]:[Order]],MATCH(X120,allsections[SGUID],0),3)</f>
        <v>#N/A</v>
      </c>
      <c r="AB120" s="24" t="e">
        <f>INDEX(allsections[[S]:[Order]],MATCH(Y120,allsections[SGUID],0),3)</f>
        <v>#N/A</v>
      </c>
      <c r="AC120" t="s">
        <v>1120</v>
      </c>
    </row>
    <row r="121" spans="1:29" ht="72" x14ac:dyDescent="0.3">
      <c r="A121" t="s">
        <v>1121</v>
      </c>
      <c r="B121" s="23" t="s">
        <v>1122</v>
      </c>
      <c r="C121" s="23" t="s">
        <v>616</v>
      </c>
      <c r="D121">
        <v>26</v>
      </c>
      <c r="Z121" s="24" t="s">
        <v>1123</v>
      </c>
      <c r="AA121" s="24" t="e">
        <f>INDEX(allsections[[S]:[Order]],MATCH(X121,allsections[SGUID],0),3)</f>
        <v>#N/A</v>
      </c>
      <c r="AB121" s="24" t="e">
        <f>INDEX(allsections[[S]:[Order]],MATCH(Y121,allsections[SGUID],0),3)</f>
        <v>#N/A</v>
      </c>
      <c r="AC121" t="s">
        <v>1124</v>
      </c>
    </row>
    <row r="122" spans="1:29" ht="86.4" x14ac:dyDescent="0.3">
      <c r="A122" t="s">
        <v>1125</v>
      </c>
      <c r="B122" s="23" t="s">
        <v>1126</v>
      </c>
      <c r="C122" s="23" t="s">
        <v>616</v>
      </c>
      <c r="D122">
        <v>26</v>
      </c>
      <c r="Z122" s="24" t="s">
        <v>1127</v>
      </c>
      <c r="AA122" s="24" t="e">
        <f>INDEX(allsections[[S]:[Order]],MATCH(X122,allsections[SGUID],0),3)</f>
        <v>#N/A</v>
      </c>
      <c r="AB122" s="24" t="e">
        <f>INDEX(allsections[[S]:[Order]],MATCH(Y122,allsections[SGUID],0),3)</f>
        <v>#N/A</v>
      </c>
      <c r="AC122" t="s">
        <v>1128</v>
      </c>
    </row>
    <row r="123" spans="1:29" ht="100.8" x14ac:dyDescent="0.3">
      <c r="A123" t="s">
        <v>1129</v>
      </c>
      <c r="B123" s="23" t="s">
        <v>1130</v>
      </c>
      <c r="C123" s="23"/>
      <c r="D123">
        <v>27</v>
      </c>
      <c r="Z123" s="24" t="s">
        <v>1131</v>
      </c>
      <c r="AA123" s="24" t="e">
        <f>INDEX(allsections[[S]:[Order]],MATCH(X123,allsections[SGUID],0),3)</f>
        <v>#N/A</v>
      </c>
      <c r="AB123" s="24" t="e">
        <f>INDEX(allsections[[S]:[Order]],MATCH(Y123,allsections[SGUID],0),3)</f>
        <v>#N/A</v>
      </c>
      <c r="AC123" t="s">
        <v>1132</v>
      </c>
    </row>
    <row r="124" spans="1:29" ht="43.2" x14ac:dyDescent="0.3">
      <c r="A124" t="s">
        <v>1133</v>
      </c>
      <c r="B124" s="23" t="s">
        <v>1134</v>
      </c>
      <c r="C124" s="23" t="s">
        <v>616</v>
      </c>
      <c r="D124">
        <v>27</v>
      </c>
      <c r="Z124" s="24" t="s">
        <v>1135</v>
      </c>
      <c r="AA124" s="24" t="e">
        <f>INDEX(allsections[[S]:[Order]],MATCH(X124,allsections[SGUID],0),3)</f>
        <v>#N/A</v>
      </c>
      <c r="AB124" s="24" t="e">
        <f>INDEX(allsections[[S]:[Order]],MATCH(Y124,allsections[SGUID],0),3)</f>
        <v>#N/A</v>
      </c>
      <c r="AC124" t="s">
        <v>1136</v>
      </c>
    </row>
    <row r="125" spans="1:29" ht="100.8" x14ac:dyDescent="0.3">
      <c r="A125" t="s">
        <v>1137</v>
      </c>
      <c r="B125" s="23" t="s">
        <v>1138</v>
      </c>
      <c r="C125" s="23" t="s">
        <v>616</v>
      </c>
      <c r="D125">
        <v>27</v>
      </c>
      <c r="Z125" s="24" t="s">
        <v>1139</v>
      </c>
      <c r="AA125" s="24" t="e">
        <f>INDEX(allsections[[S]:[Order]],MATCH(X125,allsections[SGUID],0),3)</f>
        <v>#N/A</v>
      </c>
      <c r="AB125" s="24" t="e">
        <f>INDEX(allsections[[S]:[Order]],MATCH(Y125,allsections[SGUID],0),3)</f>
        <v>#N/A</v>
      </c>
      <c r="AC125" t="s">
        <v>1140</v>
      </c>
    </row>
    <row r="126" spans="1:29" ht="86.4" x14ac:dyDescent="0.3">
      <c r="A126" t="s">
        <v>1141</v>
      </c>
      <c r="B126" s="23" t="s">
        <v>1142</v>
      </c>
      <c r="D126">
        <v>28</v>
      </c>
      <c r="Z126" s="24" t="s">
        <v>1143</v>
      </c>
      <c r="AA126" s="24" t="e">
        <f>INDEX(allsections[[S]:[Order]],MATCH(X126,allsections[SGUID],0),3)</f>
        <v>#N/A</v>
      </c>
      <c r="AB126" s="24" t="e">
        <f>INDEX(allsections[[S]:[Order]],MATCH(Y126,allsections[SGUID],0),3)</f>
        <v>#N/A</v>
      </c>
      <c r="AC126" t="s">
        <v>1144</v>
      </c>
    </row>
    <row r="127" spans="1:29" ht="86.4" x14ac:dyDescent="0.3">
      <c r="A127" t="s">
        <v>1145</v>
      </c>
      <c r="B127" s="23" t="s">
        <v>1146</v>
      </c>
      <c r="C127" t="s">
        <v>616</v>
      </c>
      <c r="D127">
        <v>28</v>
      </c>
      <c r="Z127" s="24" t="s">
        <v>1147</v>
      </c>
      <c r="AA127" s="24" t="e">
        <f>INDEX(allsections[[S]:[Order]],MATCH(X127,allsections[SGUID],0),3)</f>
        <v>#N/A</v>
      </c>
      <c r="AB127" s="24" t="e">
        <f>INDEX(allsections[[S]:[Order]],MATCH(Y127,allsections[SGUID],0),3)</f>
        <v>#N/A</v>
      </c>
      <c r="AC127" t="s">
        <v>1148</v>
      </c>
    </row>
    <row r="128" spans="1:29" ht="57.6" x14ac:dyDescent="0.3">
      <c r="A128" t="s">
        <v>1149</v>
      </c>
      <c r="B128" s="23" t="s">
        <v>1150</v>
      </c>
      <c r="C128" s="23"/>
      <c r="D128">
        <v>28</v>
      </c>
      <c r="Z128" s="24" t="s">
        <v>1151</v>
      </c>
      <c r="AA128" s="24" t="e">
        <f>INDEX(allsections[[S]:[Order]],MATCH(X128,allsections[SGUID],0),3)</f>
        <v>#N/A</v>
      </c>
      <c r="AB128" s="24" t="e">
        <f>INDEX(allsections[[S]:[Order]],MATCH(Y128,allsections[SGUID],0),3)</f>
        <v>#N/A</v>
      </c>
      <c r="AC128" t="s">
        <v>1152</v>
      </c>
    </row>
    <row r="129" spans="1:29" ht="409.6" x14ac:dyDescent="0.3">
      <c r="A129" t="s">
        <v>1153</v>
      </c>
      <c r="B129" s="23" t="s">
        <v>1154</v>
      </c>
      <c r="C129" s="23" t="s">
        <v>1155</v>
      </c>
      <c r="D129">
        <v>28</v>
      </c>
      <c r="Z129" s="24" t="s">
        <v>1156</v>
      </c>
      <c r="AA129" s="24" t="e">
        <f>INDEX(allsections[[S]:[Order]],MATCH(X129,allsections[SGUID],0),3)</f>
        <v>#N/A</v>
      </c>
      <c r="AB129" s="24" t="e">
        <f>INDEX(allsections[[S]:[Order]],MATCH(Y129,allsections[SGUID],0),3)</f>
        <v>#N/A</v>
      </c>
      <c r="AC129" t="s">
        <v>1157</v>
      </c>
    </row>
    <row r="130" spans="1:29" ht="72" x14ac:dyDescent="0.3">
      <c r="A130" t="s">
        <v>1158</v>
      </c>
      <c r="B130" s="23" t="s">
        <v>1159</v>
      </c>
      <c r="D130">
        <v>29</v>
      </c>
      <c r="Z130" s="24" t="s">
        <v>1160</v>
      </c>
      <c r="AA130" s="24" t="e">
        <f>INDEX(allsections[[S]:[Order]],MATCH(X130,allsections[SGUID],0),3)</f>
        <v>#N/A</v>
      </c>
      <c r="AB130" s="24" t="e">
        <f>INDEX(allsections[[S]:[Order]],MATCH(Y130,allsections[SGUID],0),3)</f>
        <v>#N/A</v>
      </c>
      <c r="AC130" t="s">
        <v>1161</v>
      </c>
    </row>
    <row r="131" spans="1:29" ht="72" x14ac:dyDescent="0.3">
      <c r="A131" t="s">
        <v>1162</v>
      </c>
      <c r="B131" s="23" t="s">
        <v>1163</v>
      </c>
      <c r="C131" t="s">
        <v>616</v>
      </c>
      <c r="D131">
        <v>29</v>
      </c>
      <c r="Z131" s="24" t="s">
        <v>1164</v>
      </c>
      <c r="AA131" s="24" t="e">
        <f>INDEX(allsections[[S]:[Order]],MATCH(X131,allsections[SGUID],0),3)</f>
        <v>#N/A</v>
      </c>
      <c r="AB131" s="24" t="e">
        <f>INDEX(allsections[[S]:[Order]],MATCH(Y131,allsections[SGUID],0),3)</f>
        <v>#N/A</v>
      </c>
      <c r="AC131" t="s">
        <v>1165</v>
      </c>
    </row>
    <row r="132" spans="1:29" ht="57.6" x14ac:dyDescent="0.3">
      <c r="A132" t="s">
        <v>1166</v>
      </c>
      <c r="B132" s="23" t="s">
        <v>1167</v>
      </c>
      <c r="C132" s="23"/>
      <c r="D132">
        <v>30</v>
      </c>
      <c r="Z132" s="24" t="s">
        <v>1168</v>
      </c>
      <c r="AA132" s="24" t="e">
        <f>INDEX(allsections[[S]:[Order]],MATCH(X132,allsections[SGUID],0),3)</f>
        <v>#N/A</v>
      </c>
      <c r="AB132" s="24" t="e">
        <f>INDEX(allsections[[S]:[Order]],MATCH(Y132,allsections[SGUID],0),3)</f>
        <v>#N/A</v>
      </c>
      <c r="AC132" t="s">
        <v>1169</v>
      </c>
    </row>
    <row r="133" spans="1:29" ht="57.6" x14ac:dyDescent="0.3">
      <c r="A133" t="s">
        <v>1170</v>
      </c>
      <c r="B133" s="23" t="s">
        <v>1171</v>
      </c>
      <c r="C133" s="23" t="s">
        <v>616</v>
      </c>
      <c r="D133">
        <v>30</v>
      </c>
      <c r="Z133" s="24" t="s">
        <v>1172</v>
      </c>
      <c r="AA133" s="24" t="e">
        <f>INDEX(allsections[[S]:[Order]],MATCH(X133,allsections[SGUID],0),3)</f>
        <v>#N/A</v>
      </c>
      <c r="AB133" s="24" t="e">
        <f>INDEX(allsections[[S]:[Order]],MATCH(Y133,allsections[SGUID],0),3)</f>
        <v>#N/A</v>
      </c>
      <c r="AC133" t="s">
        <v>1173</v>
      </c>
    </row>
    <row r="134" spans="1:29" ht="72" x14ac:dyDescent="0.3">
      <c r="A134" t="s">
        <v>1174</v>
      </c>
      <c r="B134" s="23" t="s">
        <v>1175</v>
      </c>
      <c r="C134" s="23"/>
      <c r="D134">
        <v>31</v>
      </c>
      <c r="Z134" s="24" t="s">
        <v>1176</v>
      </c>
      <c r="AA134" s="24" t="e">
        <f>INDEX(allsections[[S]:[Order]],MATCH(X134,allsections[SGUID],0),3)</f>
        <v>#N/A</v>
      </c>
      <c r="AB134" s="24" t="e">
        <f>INDEX(allsections[[S]:[Order]],MATCH(Y134,allsections[SGUID],0),3)</f>
        <v>#N/A</v>
      </c>
      <c r="AC134" t="s">
        <v>1177</v>
      </c>
    </row>
    <row r="135" spans="1:29" ht="72" x14ac:dyDescent="0.3">
      <c r="A135" t="s">
        <v>1178</v>
      </c>
      <c r="B135" s="23" t="s">
        <v>1179</v>
      </c>
      <c r="C135" s="23" t="s">
        <v>616</v>
      </c>
      <c r="D135">
        <v>31</v>
      </c>
      <c r="Z135" s="24" t="s">
        <v>1180</v>
      </c>
      <c r="AA135" s="24" t="e">
        <f>INDEX(allsections[[S]:[Order]],MATCH(X135,allsections[SGUID],0),3)</f>
        <v>#N/A</v>
      </c>
      <c r="AB135" s="24" t="e">
        <f>INDEX(allsections[[S]:[Order]],MATCH(Y135,allsections[SGUID],0),3)</f>
        <v>#N/A</v>
      </c>
      <c r="AC135" t="s">
        <v>1181</v>
      </c>
    </row>
    <row r="136" spans="1:29" ht="86.4" x14ac:dyDescent="0.3">
      <c r="A136" t="s">
        <v>1182</v>
      </c>
      <c r="B136" s="23" t="s">
        <v>1183</v>
      </c>
      <c r="C136" t="s">
        <v>616</v>
      </c>
      <c r="D136">
        <v>32</v>
      </c>
      <c r="Z136" s="24" t="s">
        <v>1184</v>
      </c>
      <c r="AA136" s="24" t="e">
        <f>INDEX(allsections[[S]:[Order]],MATCH(X136,allsections[SGUID],0),3)</f>
        <v>#N/A</v>
      </c>
      <c r="AB136" s="24" t="e">
        <f>INDEX(allsections[[S]:[Order]],MATCH(Y136,allsections[SGUID],0),3)</f>
        <v>#N/A</v>
      </c>
      <c r="AC136" t="s">
        <v>1185</v>
      </c>
    </row>
    <row r="137" spans="1:29" ht="86.4" x14ac:dyDescent="0.3">
      <c r="A137" t="s">
        <v>1186</v>
      </c>
      <c r="B137" s="23" t="s">
        <v>1187</v>
      </c>
      <c r="C137" s="23"/>
      <c r="D137">
        <v>32</v>
      </c>
      <c r="Z137" s="24" t="s">
        <v>1188</v>
      </c>
      <c r="AA137" s="24" t="e">
        <f>INDEX(allsections[[S]:[Order]],MATCH(X137,allsections[SGUID],0),3)</f>
        <v>#N/A</v>
      </c>
      <c r="AB137" s="24" t="e">
        <f>INDEX(allsections[[S]:[Order]],MATCH(Y137,allsections[SGUID],0),3)</f>
        <v>#N/A</v>
      </c>
      <c r="AC137" t="s">
        <v>1189</v>
      </c>
    </row>
    <row r="138" spans="1:29" ht="72" x14ac:dyDescent="0.3">
      <c r="A138" t="s">
        <v>1190</v>
      </c>
      <c r="B138" s="23" t="s">
        <v>1191</v>
      </c>
      <c r="C138" s="23"/>
      <c r="D138">
        <v>33</v>
      </c>
      <c r="Z138" s="24" t="s">
        <v>1192</v>
      </c>
      <c r="AA138" s="24" t="e">
        <f>INDEX(allsections[[S]:[Order]],MATCH(X138,allsections[SGUID],0),3)</f>
        <v>#N/A</v>
      </c>
      <c r="AB138" s="24" t="e">
        <f>INDEX(allsections[[S]:[Order]],MATCH(Y138,allsections[SGUID],0),3)</f>
        <v>#N/A</v>
      </c>
      <c r="AC138" t="s">
        <v>1193</v>
      </c>
    </row>
    <row r="139" spans="1:29" ht="72" x14ac:dyDescent="0.3">
      <c r="A139" t="s">
        <v>1194</v>
      </c>
      <c r="B139" s="23" t="s">
        <v>1195</v>
      </c>
      <c r="C139" s="23" t="s">
        <v>616</v>
      </c>
      <c r="D139">
        <v>33</v>
      </c>
      <c r="Z139" s="24" t="s">
        <v>1196</v>
      </c>
      <c r="AA139" s="24" t="e">
        <f>INDEX(allsections[[S]:[Order]],MATCH(X139,allsections[SGUID],0),3)</f>
        <v>#N/A</v>
      </c>
      <c r="AB139" s="24" t="e">
        <f>INDEX(allsections[[S]:[Order]],MATCH(Y139,allsections[SGUID],0),3)</f>
        <v>#N/A</v>
      </c>
      <c r="AC139" t="s">
        <v>1197</v>
      </c>
    </row>
    <row r="140" spans="1:29" ht="409.6" x14ac:dyDescent="0.3">
      <c r="A140" t="s">
        <v>1198</v>
      </c>
      <c r="B140" s="23" t="s">
        <v>1199</v>
      </c>
      <c r="C140" s="23" t="s">
        <v>1200</v>
      </c>
      <c r="D140">
        <v>101</v>
      </c>
      <c r="Z140" s="24" t="s">
        <v>1201</v>
      </c>
      <c r="AA140" s="24" t="e">
        <f>INDEX(allsections[[S]:[Order]],MATCH(X140,allsections[SGUID],0),3)</f>
        <v>#N/A</v>
      </c>
      <c r="AB140" s="24" t="e">
        <f>INDEX(allsections[[S]:[Order]],MATCH(Y140,allsections[SGUID],0),3)</f>
        <v>#N/A</v>
      </c>
      <c r="AC140" t="s">
        <v>1202</v>
      </c>
    </row>
    <row r="141" spans="1:29" ht="43.2" x14ac:dyDescent="0.3">
      <c r="A141" t="s">
        <v>1203</v>
      </c>
      <c r="B141" s="23" t="s">
        <v>1204</v>
      </c>
      <c r="C141" s="23" t="s">
        <v>616</v>
      </c>
      <c r="D141">
        <v>101</v>
      </c>
      <c r="Z141" s="24" t="s">
        <v>1205</v>
      </c>
      <c r="AA141" s="24" t="e">
        <f>INDEX(allsections[[S]:[Order]],MATCH(X141,allsections[SGUID],0),3)</f>
        <v>#N/A</v>
      </c>
      <c r="AB141" s="24" t="e">
        <f>INDEX(allsections[[S]:[Order]],MATCH(Y141,allsections[SGUID],0),3)</f>
        <v>#N/A</v>
      </c>
      <c r="AC141" t="s">
        <v>1206</v>
      </c>
    </row>
    <row r="142" spans="1:29" ht="57.6" x14ac:dyDescent="0.3">
      <c r="A142" t="s">
        <v>1207</v>
      </c>
      <c r="B142" s="23" t="s">
        <v>1208</v>
      </c>
      <c r="C142" s="23" t="s">
        <v>616</v>
      </c>
      <c r="D142">
        <v>102</v>
      </c>
      <c r="Z142" s="24" t="s">
        <v>1209</v>
      </c>
      <c r="AA142" s="24" t="e">
        <f>INDEX(allsections[[S]:[Order]],MATCH(X142,allsections[SGUID],0),3)</f>
        <v>#N/A</v>
      </c>
      <c r="AB142" s="24" t="e">
        <f>INDEX(allsections[[S]:[Order]],MATCH(Y142,allsections[SGUID],0),3)</f>
        <v>#N/A</v>
      </c>
      <c r="AC142" t="s">
        <v>1210</v>
      </c>
    </row>
    <row r="143" spans="1:29" ht="57.6" x14ac:dyDescent="0.3">
      <c r="A143" t="s">
        <v>1211</v>
      </c>
      <c r="B143" s="23" t="s">
        <v>1212</v>
      </c>
      <c r="C143" s="23" t="s">
        <v>616</v>
      </c>
      <c r="D143">
        <v>102</v>
      </c>
      <c r="Z143" s="24" t="s">
        <v>1213</v>
      </c>
      <c r="AA143" s="24" t="e">
        <f>INDEX(allsections[[S]:[Order]],MATCH(X143,allsections[SGUID],0),3)</f>
        <v>#N/A</v>
      </c>
      <c r="AB143" s="24" t="e">
        <f>INDEX(allsections[[S]:[Order]],MATCH(Y143,allsections[SGUID],0),3)</f>
        <v>#N/A</v>
      </c>
      <c r="AC143" t="s">
        <v>1214</v>
      </c>
    </row>
    <row r="144" spans="1:29" ht="72" x14ac:dyDescent="0.3">
      <c r="A144" t="s">
        <v>1215</v>
      </c>
      <c r="B144" s="23" t="s">
        <v>1216</v>
      </c>
      <c r="C144" s="23" t="s">
        <v>616</v>
      </c>
      <c r="D144">
        <v>103</v>
      </c>
      <c r="Z144" s="24" t="s">
        <v>1217</v>
      </c>
      <c r="AA144" s="24" t="e">
        <f>INDEX(allsections[[S]:[Order]],MATCH(X144,allsections[SGUID],0),3)</f>
        <v>#N/A</v>
      </c>
      <c r="AB144" s="24" t="e">
        <f>INDEX(allsections[[S]:[Order]],MATCH(Y144,allsections[SGUID],0),3)</f>
        <v>#N/A</v>
      </c>
      <c r="AC144" t="s">
        <v>1218</v>
      </c>
    </row>
    <row r="145" spans="1:29" ht="57.6" x14ac:dyDescent="0.3">
      <c r="A145" t="s">
        <v>1219</v>
      </c>
      <c r="B145" s="23" t="s">
        <v>1220</v>
      </c>
      <c r="C145" s="23" t="s">
        <v>616</v>
      </c>
      <c r="D145">
        <v>103</v>
      </c>
      <c r="Z145" s="24" t="s">
        <v>1221</v>
      </c>
      <c r="AA145" s="24" t="e">
        <f>INDEX(allsections[[S]:[Order]],MATCH(X145,allsections[SGUID],0),3)</f>
        <v>#N/A</v>
      </c>
      <c r="AB145" s="24" t="e">
        <f>INDEX(allsections[[S]:[Order]],MATCH(Y145,allsections[SGUID],0),3)</f>
        <v>#N/A</v>
      </c>
      <c r="AC145" t="s">
        <v>1222</v>
      </c>
    </row>
    <row r="146" spans="1:29" ht="86.4" x14ac:dyDescent="0.3">
      <c r="A146" t="s">
        <v>1223</v>
      </c>
      <c r="B146" s="23" t="s">
        <v>1224</v>
      </c>
      <c r="C146" s="23" t="s">
        <v>616</v>
      </c>
      <c r="D146">
        <v>104</v>
      </c>
      <c r="Z146" s="24" t="s">
        <v>1225</v>
      </c>
      <c r="AA146" s="24" t="e">
        <f>INDEX(allsections[[S]:[Order]],MATCH(X146,allsections[SGUID],0),3)</f>
        <v>#N/A</v>
      </c>
      <c r="AB146" s="24" t="e">
        <f>INDEX(allsections[[S]:[Order]],MATCH(Y146,allsections[SGUID],0),3)</f>
        <v>#N/A</v>
      </c>
      <c r="AC146" t="s">
        <v>1226</v>
      </c>
    </row>
    <row r="147" spans="1:29" ht="72" x14ac:dyDescent="0.3">
      <c r="A147" t="s">
        <v>1227</v>
      </c>
      <c r="B147" s="23" t="s">
        <v>1228</v>
      </c>
      <c r="C147" s="23" t="s">
        <v>616</v>
      </c>
      <c r="D147">
        <v>105</v>
      </c>
      <c r="Z147" s="24" t="s">
        <v>1229</v>
      </c>
      <c r="AA147" s="24" t="e">
        <f>INDEX(allsections[[S]:[Order]],MATCH(X147,allsections[SGUID],0),3)</f>
        <v>#N/A</v>
      </c>
      <c r="AB147" s="24" t="e">
        <f>INDEX(allsections[[S]:[Order]],MATCH(Y147,allsections[SGUID],0),3)</f>
        <v>#N/A</v>
      </c>
      <c r="AC147" t="s">
        <v>1230</v>
      </c>
    </row>
    <row r="148" spans="1:29" ht="43.2" x14ac:dyDescent="0.3">
      <c r="A148" t="s">
        <v>1231</v>
      </c>
      <c r="B148" s="23" t="s">
        <v>1232</v>
      </c>
      <c r="C148" s="23" t="s">
        <v>616</v>
      </c>
      <c r="D148">
        <v>106</v>
      </c>
      <c r="Z148" s="24" t="s">
        <v>1233</v>
      </c>
      <c r="AA148" s="24" t="e">
        <f>INDEX(allsections[[S]:[Order]],MATCH(X148,allsections[SGUID],0),3)</f>
        <v>#N/A</v>
      </c>
      <c r="AB148" s="24" t="e">
        <f>INDEX(allsections[[S]:[Order]],MATCH(Y148,allsections[SGUID],0),3)</f>
        <v>#N/A</v>
      </c>
      <c r="AC148" t="s">
        <v>1234</v>
      </c>
    </row>
    <row r="149" spans="1:29" ht="72" x14ac:dyDescent="0.3">
      <c r="A149" t="s">
        <v>1235</v>
      </c>
      <c r="B149" s="23" t="s">
        <v>1236</v>
      </c>
      <c r="C149" s="23" t="s">
        <v>616</v>
      </c>
      <c r="D149">
        <v>107</v>
      </c>
      <c r="Z149" s="24" t="s">
        <v>1237</v>
      </c>
      <c r="AA149" s="24" t="e">
        <f>INDEX(allsections[[S]:[Order]],MATCH(X149,allsections[SGUID],0),3)</f>
        <v>#N/A</v>
      </c>
      <c r="AB149" s="24" t="e">
        <f>INDEX(allsections[[S]:[Order]],MATCH(Y149,allsections[SGUID],0),3)</f>
        <v>#N/A</v>
      </c>
      <c r="AC149" t="s">
        <v>1238</v>
      </c>
    </row>
    <row r="150" spans="1:29" ht="72" x14ac:dyDescent="0.3">
      <c r="A150" t="s">
        <v>1239</v>
      </c>
      <c r="B150" s="23" t="s">
        <v>1240</v>
      </c>
      <c r="C150" s="23" t="s">
        <v>616</v>
      </c>
      <c r="D150">
        <v>108</v>
      </c>
      <c r="Z150" s="24" t="s">
        <v>1241</v>
      </c>
      <c r="AA150" s="24" t="e">
        <f>INDEX(allsections[[S]:[Order]],MATCH(X150,allsections[SGUID],0),3)</f>
        <v>#N/A</v>
      </c>
      <c r="AB150" s="24" t="e">
        <f>INDEX(allsections[[S]:[Order]],MATCH(Y150,allsections[SGUID],0),3)</f>
        <v>#N/A</v>
      </c>
      <c r="AC150" t="s">
        <v>1242</v>
      </c>
    </row>
    <row r="151" spans="1:29" ht="409.6" x14ac:dyDescent="0.3">
      <c r="A151" t="s">
        <v>1243</v>
      </c>
      <c r="B151" s="23" t="s">
        <v>1244</v>
      </c>
      <c r="C151" s="23" t="s">
        <v>1245</v>
      </c>
      <c r="D151">
        <v>201</v>
      </c>
      <c r="Z151" s="24" t="s">
        <v>1246</v>
      </c>
      <c r="AA151" s="24" t="e">
        <f>INDEX(allsections[[S]:[Order]],MATCH(X151,allsections[SGUID],0),3)</f>
        <v>#N/A</v>
      </c>
      <c r="AB151" s="24" t="e">
        <f>INDEX(allsections[[S]:[Order]],MATCH(Y151,allsections[SGUID],0),3)</f>
        <v>#N/A</v>
      </c>
      <c r="AC151" t="s">
        <v>1247</v>
      </c>
    </row>
    <row r="152" spans="1:29" ht="409.6" x14ac:dyDescent="0.3">
      <c r="A152" t="s">
        <v>1248</v>
      </c>
      <c r="B152" s="23" t="s">
        <v>1249</v>
      </c>
      <c r="C152" s="23" t="s">
        <v>1250</v>
      </c>
      <c r="D152">
        <v>202</v>
      </c>
      <c r="Z152" s="24" t="s">
        <v>1251</v>
      </c>
      <c r="AA152" s="24" t="e">
        <f>INDEX(allsections[[S]:[Order]],MATCH(X152,allsections[SGUID],0),3)</f>
        <v>#N/A</v>
      </c>
      <c r="AB152" s="24" t="e">
        <f>INDEX(allsections[[S]:[Order]],MATCH(Y152,allsections[SGUID],0),3)</f>
        <v>#N/A</v>
      </c>
      <c r="AC152" t="s">
        <v>1252</v>
      </c>
    </row>
    <row r="153" spans="1:29" ht="43.2" x14ac:dyDescent="0.3">
      <c r="A153" t="s">
        <v>1253</v>
      </c>
      <c r="B153" s="23" t="s">
        <v>1254</v>
      </c>
      <c r="C153" s="23" t="s">
        <v>616</v>
      </c>
      <c r="D153">
        <v>203</v>
      </c>
      <c r="Z153" s="24" t="s">
        <v>1255</v>
      </c>
      <c r="AA153" s="24" t="e">
        <f>INDEX(allsections[[S]:[Order]],MATCH(X153,allsections[SGUID],0),3)</f>
        <v>#N/A</v>
      </c>
      <c r="AB153" s="24" t="e">
        <f>INDEX(allsections[[S]:[Order]],MATCH(Y153,allsections[SGUID],0),3)</f>
        <v>#N/A</v>
      </c>
      <c r="AC153" t="s">
        <v>1256</v>
      </c>
    </row>
    <row r="154" spans="1:29" ht="57.6" x14ac:dyDescent="0.3">
      <c r="A154" t="s">
        <v>1257</v>
      </c>
      <c r="B154" s="23" t="s">
        <v>1258</v>
      </c>
      <c r="C154" s="23" t="s">
        <v>616</v>
      </c>
      <c r="D154">
        <v>204</v>
      </c>
      <c r="Z154" s="24" t="s">
        <v>1259</v>
      </c>
      <c r="AA154" s="24" t="e">
        <f>INDEX(allsections[[S]:[Order]],MATCH(X154,allsections[SGUID],0),3)</f>
        <v>#N/A</v>
      </c>
      <c r="AB154" s="24" t="e">
        <f>INDEX(allsections[[S]:[Order]],MATCH(Y154,allsections[SGUID],0),3)</f>
        <v>#N/A</v>
      </c>
      <c r="AC154" t="s">
        <v>1260</v>
      </c>
    </row>
    <row r="155" spans="1:29" ht="28.8" x14ac:dyDescent="0.3">
      <c r="A155" t="s">
        <v>1261</v>
      </c>
      <c r="B155" s="23" t="s">
        <v>1262</v>
      </c>
      <c r="C155" s="23" t="s">
        <v>616</v>
      </c>
      <c r="D155">
        <v>205</v>
      </c>
      <c r="Z155" s="24" t="s">
        <v>1263</v>
      </c>
      <c r="AA155" s="24" t="e">
        <f>INDEX(allsections[[S]:[Order]],MATCH(X155,allsections[SGUID],0),3)</f>
        <v>#N/A</v>
      </c>
      <c r="AB155" s="24" t="e">
        <f>INDEX(allsections[[S]:[Order]],MATCH(Y155,allsections[SGUID],0),3)</f>
        <v>#N/A</v>
      </c>
      <c r="AC155" t="s">
        <v>1264</v>
      </c>
    </row>
    <row r="156" spans="1:29" ht="57.6" x14ac:dyDescent="0.3">
      <c r="A156" t="s">
        <v>1265</v>
      </c>
      <c r="B156" s="23" t="s">
        <v>1266</v>
      </c>
      <c r="C156" s="23" t="s">
        <v>616</v>
      </c>
      <c r="D156">
        <v>301</v>
      </c>
      <c r="Z156" s="24" t="s">
        <v>1267</v>
      </c>
      <c r="AA156" s="24" t="e">
        <f>INDEX(allsections[[S]:[Order]],MATCH(X156,allsections[SGUID],0),3)</f>
        <v>#N/A</v>
      </c>
      <c r="AB156" s="24" t="e">
        <f>INDEX(allsections[[S]:[Order]],MATCH(Y156,allsections[SGUID],0),3)</f>
        <v>#N/A</v>
      </c>
      <c r="AC156" t="s">
        <v>1268</v>
      </c>
    </row>
    <row r="157" spans="1:29" ht="72" x14ac:dyDescent="0.3">
      <c r="A157" t="s">
        <v>1269</v>
      </c>
      <c r="B157" s="23" t="s">
        <v>1270</v>
      </c>
      <c r="C157" s="23" t="s">
        <v>616</v>
      </c>
      <c r="D157">
        <v>302</v>
      </c>
      <c r="Z157" s="24" t="s">
        <v>1271</v>
      </c>
      <c r="AA157" s="24" t="e">
        <f>INDEX(allsections[[S]:[Order]],MATCH(X157,allsections[SGUID],0),3)</f>
        <v>#N/A</v>
      </c>
      <c r="AB157" s="24" t="e">
        <f>INDEX(allsections[[S]:[Order]],MATCH(Y157,allsections[SGUID],0),3)</f>
        <v>#N/A</v>
      </c>
      <c r="AC157" t="s">
        <v>1272</v>
      </c>
    </row>
    <row r="158" spans="1:29" ht="86.4" x14ac:dyDescent="0.3">
      <c r="A158" t="s">
        <v>1273</v>
      </c>
      <c r="B158" s="23" t="s">
        <v>1274</v>
      </c>
      <c r="C158" s="23" t="s">
        <v>616</v>
      </c>
      <c r="D158">
        <v>303</v>
      </c>
      <c r="Z158" s="24" t="s">
        <v>1275</v>
      </c>
      <c r="AA158" s="24" t="e">
        <f>INDEX(allsections[[S]:[Order]],MATCH(X158,allsections[SGUID],0),3)</f>
        <v>#N/A</v>
      </c>
      <c r="AB158" s="24" t="e">
        <f>INDEX(allsections[[S]:[Order]],MATCH(Y158,allsections[SGUID],0),3)</f>
        <v>#N/A</v>
      </c>
      <c r="AC158" t="s">
        <v>1276</v>
      </c>
    </row>
    <row r="159" spans="1:29" ht="43.2" x14ac:dyDescent="0.3">
      <c r="A159" t="s">
        <v>1277</v>
      </c>
      <c r="B159" s="23" t="s">
        <v>1278</v>
      </c>
      <c r="C159" s="23" t="s">
        <v>616</v>
      </c>
      <c r="D159">
        <v>304</v>
      </c>
      <c r="Z159" s="24" t="s">
        <v>1279</v>
      </c>
      <c r="AA159" s="24" t="e">
        <f>INDEX(allsections[[S]:[Order]],MATCH(X159,allsections[SGUID],0),3)</f>
        <v>#N/A</v>
      </c>
      <c r="AB159" s="24" t="e">
        <f>INDEX(allsections[[S]:[Order]],MATCH(Y159,allsections[SGUID],0),3)</f>
        <v>#N/A</v>
      </c>
      <c r="AC159" t="s">
        <v>1280</v>
      </c>
    </row>
    <row r="160" spans="1:29" ht="72" x14ac:dyDescent="0.3">
      <c r="A160" t="s">
        <v>1281</v>
      </c>
      <c r="B160" s="23" t="s">
        <v>1282</v>
      </c>
      <c r="C160" t="s">
        <v>1283</v>
      </c>
      <c r="D160">
        <v>401</v>
      </c>
      <c r="Z160" s="24" t="s">
        <v>1284</v>
      </c>
      <c r="AA160" s="24" t="e">
        <f>INDEX(allsections[[S]:[Order]],MATCH(X160,allsections[SGUID],0),3)</f>
        <v>#N/A</v>
      </c>
      <c r="AB160" s="24" t="e">
        <f>INDEX(allsections[[S]:[Order]],MATCH(Y160,allsections[SGUID],0),3)</f>
        <v>#N/A</v>
      </c>
      <c r="AC160" t="s">
        <v>1285</v>
      </c>
    </row>
    <row r="161" spans="1:29" ht="100.8" x14ac:dyDescent="0.3">
      <c r="A161" t="s">
        <v>1286</v>
      </c>
      <c r="B161" s="23" t="s">
        <v>1287</v>
      </c>
      <c r="C161" s="23" t="s">
        <v>616</v>
      </c>
      <c r="D161">
        <v>401</v>
      </c>
      <c r="Z161" s="24" t="s">
        <v>1288</v>
      </c>
      <c r="AA161" s="24" t="e">
        <f>INDEX(allsections[[S]:[Order]],MATCH(X161,allsections[SGUID],0),3)</f>
        <v>#N/A</v>
      </c>
      <c r="AB161" s="24" t="e">
        <f>INDEX(allsections[[S]:[Order]],MATCH(Y161,allsections[SGUID],0),3)</f>
        <v>#N/A</v>
      </c>
      <c r="AC161" t="s">
        <v>1289</v>
      </c>
    </row>
    <row r="162" spans="1:29" ht="57.6" x14ac:dyDescent="0.3">
      <c r="A162" t="s">
        <v>1290</v>
      </c>
      <c r="B162" s="23" t="s">
        <v>1291</v>
      </c>
      <c r="C162" s="23" t="s">
        <v>616</v>
      </c>
      <c r="D162">
        <v>402</v>
      </c>
      <c r="Z162" s="24" t="s">
        <v>1292</v>
      </c>
      <c r="AA162" s="24" t="e">
        <f>INDEX(allsections[[S]:[Order]],MATCH(X162,allsections[SGUID],0),3)</f>
        <v>#N/A</v>
      </c>
      <c r="AB162" s="24" t="e">
        <f>INDEX(allsections[[S]:[Order]],MATCH(Y162,allsections[SGUID],0),3)</f>
        <v>#N/A</v>
      </c>
      <c r="AC162" t="s">
        <v>1293</v>
      </c>
    </row>
    <row r="163" spans="1:29" ht="86.4" x14ac:dyDescent="0.3">
      <c r="A163" t="s">
        <v>1294</v>
      </c>
      <c r="B163" s="23" t="s">
        <v>1295</v>
      </c>
      <c r="C163" s="23" t="s">
        <v>616</v>
      </c>
      <c r="D163">
        <v>402</v>
      </c>
      <c r="Z163" s="24" t="s">
        <v>1296</v>
      </c>
      <c r="AA163" s="24" t="e">
        <f>INDEX(allsections[[S]:[Order]],MATCH(X163,allsections[SGUID],0),3)</f>
        <v>#N/A</v>
      </c>
      <c r="AB163" s="24" t="e">
        <f>INDEX(allsections[[S]:[Order]],MATCH(Y163,allsections[SGUID],0),3)</f>
        <v>#N/A</v>
      </c>
      <c r="AC163" t="s">
        <v>1297</v>
      </c>
    </row>
    <row r="164" spans="1:29" ht="43.2" x14ac:dyDescent="0.3">
      <c r="A164" t="s">
        <v>1298</v>
      </c>
      <c r="B164" s="23" t="s">
        <v>1299</v>
      </c>
      <c r="C164" s="23" t="s">
        <v>616</v>
      </c>
      <c r="D164">
        <v>403</v>
      </c>
      <c r="Z164" s="24" t="s">
        <v>1300</v>
      </c>
      <c r="AA164" s="24" t="e">
        <f>INDEX(allsections[[S]:[Order]],MATCH(X164,allsections[SGUID],0),3)</f>
        <v>#N/A</v>
      </c>
      <c r="AB164" s="24" t="e">
        <f>INDEX(allsections[[S]:[Order]],MATCH(Y164,allsections[SGUID],0),3)</f>
        <v>#N/A</v>
      </c>
      <c r="AC164" t="s">
        <v>1301</v>
      </c>
    </row>
    <row r="165" spans="1:29" ht="72" x14ac:dyDescent="0.3">
      <c r="A165" t="s">
        <v>1302</v>
      </c>
      <c r="B165" s="23" t="s">
        <v>1303</v>
      </c>
      <c r="C165" s="23" t="s">
        <v>616</v>
      </c>
      <c r="D165">
        <v>403</v>
      </c>
      <c r="Z165" s="24" t="s">
        <v>1304</v>
      </c>
      <c r="AA165" s="24" t="e">
        <f>INDEX(allsections[[S]:[Order]],MATCH(X165,allsections[SGUID],0),3)</f>
        <v>#N/A</v>
      </c>
      <c r="AB165" s="24" t="e">
        <f>INDEX(allsections[[S]:[Order]],MATCH(Y165,allsections[SGUID],0),3)</f>
        <v>#N/A</v>
      </c>
      <c r="AC165" t="s">
        <v>1305</v>
      </c>
    </row>
    <row r="166" spans="1:29" ht="43.2" x14ac:dyDescent="0.3">
      <c r="A166" t="s">
        <v>1306</v>
      </c>
      <c r="B166" s="23" t="s">
        <v>1307</v>
      </c>
      <c r="C166" s="23" t="s">
        <v>616</v>
      </c>
      <c r="D166">
        <v>404</v>
      </c>
      <c r="Z166" s="24" t="s">
        <v>1308</v>
      </c>
      <c r="AA166" s="24" t="e">
        <f>INDEX(allsections[[S]:[Order]],MATCH(X166,allsections[SGUID],0),3)</f>
        <v>#N/A</v>
      </c>
      <c r="AB166" s="24" t="e">
        <f>INDEX(allsections[[S]:[Order]],MATCH(Y166,allsections[SGUID],0),3)</f>
        <v>#N/A</v>
      </c>
      <c r="AC166" t="s">
        <v>1309</v>
      </c>
    </row>
    <row r="167" spans="1:29" ht="86.4" x14ac:dyDescent="0.3">
      <c r="A167" t="s">
        <v>1310</v>
      </c>
      <c r="B167" s="23" t="s">
        <v>1311</v>
      </c>
      <c r="C167" s="23" t="s">
        <v>616</v>
      </c>
      <c r="D167">
        <v>404</v>
      </c>
      <c r="Z167" s="24" t="s">
        <v>1312</v>
      </c>
      <c r="AA167" s="24" t="e">
        <f>INDEX(allsections[[S]:[Order]],MATCH(X167,allsections[SGUID],0),3)</f>
        <v>#N/A</v>
      </c>
      <c r="AB167" s="24" t="e">
        <f>INDEX(allsections[[S]:[Order]],MATCH(Y167,allsections[SGUID],0),3)</f>
        <v>#N/A</v>
      </c>
      <c r="AC167" t="s">
        <v>1313</v>
      </c>
    </row>
    <row r="168" spans="1:29" ht="43.2" x14ac:dyDescent="0.3">
      <c r="A168" t="s">
        <v>1314</v>
      </c>
      <c r="B168" s="23" t="s">
        <v>1315</v>
      </c>
      <c r="C168" s="23" t="s">
        <v>616</v>
      </c>
      <c r="D168">
        <v>405</v>
      </c>
      <c r="Z168" s="24" t="s">
        <v>1316</v>
      </c>
      <c r="AA168" s="24" t="e">
        <f>INDEX(allsections[[S]:[Order]],MATCH(X168,allsections[SGUID],0),3)</f>
        <v>#N/A</v>
      </c>
      <c r="AB168" s="24" t="e">
        <f>INDEX(allsections[[S]:[Order]],MATCH(Y168,allsections[SGUID],0),3)</f>
        <v>#N/A</v>
      </c>
      <c r="AC168" t="s">
        <v>1317</v>
      </c>
    </row>
    <row r="169" spans="1:29" ht="43.2" x14ac:dyDescent="0.3">
      <c r="A169" t="s">
        <v>1318</v>
      </c>
      <c r="B169" s="23" t="s">
        <v>1319</v>
      </c>
      <c r="C169" s="23" t="s">
        <v>616</v>
      </c>
      <c r="D169">
        <v>405</v>
      </c>
      <c r="Z169" s="24" t="s">
        <v>1320</v>
      </c>
      <c r="AA169" s="24" t="e">
        <f>INDEX(allsections[[S]:[Order]],MATCH(X169,allsections[SGUID],0),3)</f>
        <v>#N/A</v>
      </c>
      <c r="AB169" s="24" t="e">
        <f>INDEX(allsections[[S]:[Order]],MATCH(Y169,allsections[SGUID],0),3)</f>
        <v>#N/A</v>
      </c>
      <c r="AC169" t="s">
        <v>1321</v>
      </c>
    </row>
    <row r="170" spans="1:29" ht="57.6" x14ac:dyDescent="0.3">
      <c r="A170" t="s">
        <v>1322</v>
      </c>
      <c r="B170" s="23" t="s">
        <v>1323</v>
      </c>
      <c r="C170" t="s">
        <v>616</v>
      </c>
      <c r="D170">
        <v>406</v>
      </c>
      <c r="Z170" s="24" t="s">
        <v>1324</v>
      </c>
      <c r="AA170" s="24" t="e">
        <f>INDEX(allsections[[S]:[Order]],MATCH(X170,allsections[SGUID],0),3)</f>
        <v>#N/A</v>
      </c>
      <c r="AB170" s="24" t="e">
        <f>INDEX(allsections[[S]:[Order]],MATCH(Y170,allsections[SGUID],0),3)</f>
        <v>#N/A</v>
      </c>
      <c r="AC170" t="s">
        <v>1325</v>
      </c>
    </row>
    <row r="171" spans="1:29" ht="86.4" x14ac:dyDescent="0.3">
      <c r="A171" t="s">
        <v>1326</v>
      </c>
      <c r="B171" s="23" t="s">
        <v>1327</v>
      </c>
      <c r="C171" s="23" t="s">
        <v>616</v>
      </c>
      <c r="D171">
        <v>407</v>
      </c>
      <c r="Z171" s="24" t="s">
        <v>1328</v>
      </c>
      <c r="AA171" s="24" t="e">
        <f>INDEX(allsections[[S]:[Order]],MATCH(X171,allsections[SGUID],0),3)</f>
        <v>#N/A</v>
      </c>
      <c r="AB171" s="24" t="e">
        <f>INDEX(allsections[[S]:[Order]],MATCH(Y171,allsections[SGUID],0),3)</f>
        <v>#N/A</v>
      </c>
      <c r="AC171" t="s">
        <v>1329</v>
      </c>
    </row>
    <row r="172" spans="1:29" ht="57.6" x14ac:dyDescent="0.3">
      <c r="A172" t="s">
        <v>1330</v>
      </c>
      <c r="B172" s="23" t="s">
        <v>1331</v>
      </c>
      <c r="C172" s="23" t="s">
        <v>616</v>
      </c>
      <c r="D172">
        <v>501</v>
      </c>
      <c r="Z172" s="24" t="s">
        <v>1332</v>
      </c>
      <c r="AA172" s="24" t="e">
        <f>INDEX(allsections[[S]:[Order]],MATCH(X172,allsections[SGUID],0),3)</f>
        <v>#N/A</v>
      </c>
      <c r="AB172" s="24" t="e">
        <f>INDEX(allsections[[S]:[Order]],MATCH(Y172,allsections[SGUID],0),3)</f>
        <v>#N/A</v>
      </c>
      <c r="AC172" t="s">
        <v>1333</v>
      </c>
    </row>
    <row r="173" spans="1:29" ht="86.4" x14ac:dyDescent="0.3">
      <c r="A173" t="s">
        <v>1334</v>
      </c>
      <c r="B173" s="23" t="s">
        <v>1335</v>
      </c>
      <c r="C173" s="23" t="s">
        <v>616</v>
      </c>
      <c r="D173">
        <v>502</v>
      </c>
      <c r="Z173" s="24" t="s">
        <v>1336</v>
      </c>
      <c r="AA173" s="24" t="e">
        <f>INDEX(allsections[[S]:[Order]],MATCH(X173,allsections[SGUID],0),3)</f>
        <v>#N/A</v>
      </c>
      <c r="AB173" s="24" t="e">
        <f>INDEX(allsections[[S]:[Order]],MATCH(Y173,allsections[SGUID],0),3)</f>
        <v>#N/A</v>
      </c>
      <c r="AC173" t="s">
        <v>1337</v>
      </c>
    </row>
    <row r="174" spans="1:29" ht="43.2" x14ac:dyDescent="0.3">
      <c r="A174" t="s">
        <v>1338</v>
      </c>
      <c r="B174" s="23" t="s">
        <v>1339</v>
      </c>
      <c r="C174" s="23"/>
      <c r="D174">
        <v>503</v>
      </c>
      <c r="Z174" s="24" t="s">
        <v>1340</v>
      </c>
      <c r="AA174" s="24" t="e">
        <f>INDEX(allsections[[S]:[Order]],MATCH(X174,allsections[SGUID],0),3)</f>
        <v>#N/A</v>
      </c>
      <c r="AB174" s="24" t="e">
        <f>INDEX(allsections[[S]:[Order]],MATCH(Y174,allsections[SGUID],0),3)</f>
        <v>#N/A</v>
      </c>
      <c r="AC174" t="s">
        <v>1341</v>
      </c>
    </row>
    <row r="175" spans="1:29" ht="43.2" x14ac:dyDescent="0.3">
      <c r="A175" t="s">
        <v>1342</v>
      </c>
      <c r="B175" s="23" t="s">
        <v>1343</v>
      </c>
      <c r="C175" s="23" t="s">
        <v>616</v>
      </c>
      <c r="D175">
        <v>504</v>
      </c>
      <c r="Z175" s="24" t="s">
        <v>1344</v>
      </c>
      <c r="AA175" s="24" t="e">
        <f>INDEX(allsections[[S]:[Order]],MATCH(X175,allsections[SGUID],0),3)</f>
        <v>#N/A</v>
      </c>
      <c r="AB175" s="24" t="e">
        <f>INDEX(allsections[[S]:[Order]],MATCH(Y175,allsections[SGUID],0),3)</f>
        <v>#N/A</v>
      </c>
      <c r="AC175" t="s">
        <v>1345</v>
      </c>
    </row>
    <row r="176" spans="1:29" ht="100.8" x14ac:dyDescent="0.3">
      <c r="A176" t="s">
        <v>1346</v>
      </c>
      <c r="B176" s="23" t="s">
        <v>1347</v>
      </c>
      <c r="C176" s="23" t="s">
        <v>616</v>
      </c>
      <c r="D176">
        <v>601</v>
      </c>
      <c r="Z176" s="24" t="s">
        <v>1348</v>
      </c>
      <c r="AA176" s="24" t="e">
        <f>INDEX(allsections[[S]:[Order]],MATCH(X176,allsections[SGUID],0),3)</f>
        <v>#N/A</v>
      </c>
      <c r="AB176" s="24" t="e">
        <f>INDEX(allsections[[S]:[Order]],MATCH(Y176,allsections[SGUID],0),3)</f>
        <v>#N/A</v>
      </c>
      <c r="AC176" t="s">
        <v>1349</v>
      </c>
    </row>
    <row r="177" spans="1:29" ht="86.4" x14ac:dyDescent="0.3">
      <c r="A177" t="s">
        <v>1350</v>
      </c>
      <c r="B177" s="23" t="s">
        <v>1351</v>
      </c>
      <c r="C177" s="23" t="s">
        <v>616</v>
      </c>
      <c r="D177">
        <v>602</v>
      </c>
      <c r="Z177" s="24" t="s">
        <v>1352</v>
      </c>
      <c r="AA177" s="24" t="e">
        <f>INDEX(allsections[[S]:[Order]],MATCH(X177,allsections[SGUID],0),3)</f>
        <v>#N/A</v>
      </c>
      <c r="AB177" s="24" t="e">
        <f>INDEX(allsections[[S]:[Order]],MATCH(Y177,allsections[SGUID],0),3)</f>
        <v>#N/A</v>
      </c>
      <c r="AC177" t="s">
        <v>1353</v>
      </c>
    </row>
    <row r="178" spans="1:29" ht="100.8" x14ac:dyDescent="0.3">
      <c r="A178" t="s">
        <v>1354</v>
      </c>
      <c r="B178" s="23" t="s">
        <v>1355</v>
      </c>
      <c r="C178" s="23" t="s">
        <v>616</v>
      </c>
      <c r="D178">
        <v>603</v>
      </c>
      <c r="Z178" s="24" t="s">
        <v>1356</v>
      </c>
      <c r="AA178" s="24" t="e">
        <f>INDEX(allsections[[S]:[Order]],MATCH(X178,allsections[SGUID],0),3)</f>
        <v>#N/A</v>
      </c>
      <c r="AB178" s="24" t="e">
        <f>INDEX(allsections[[S]:[Order]],MATCH(Y178,allsections[SGUID],0),3)</f>
        <v>#N/A</v>
      </c>
      <c r="AC178" t="s">
        <v>1357</v>
      </c>
    </row>
    <row r="179" spans="1:29" ht="86.4" x14ac:dyDescent="0.3">
      <c r="A179" t="s">
        <v>1358</v>
      </c>
      <c r="B179" s="23" t="s">
        <v>1359</v>
      </c>
      <c r="C179" s="23" t="s">
        <v>1360</v>
      </c>
      <c r="D179">
        <v>604</v>
      </c>
      <c r="Z179" s="24" t="s">
        <v>1361</v>
      </c>
      <c r="AA179" s="24" t="e">
        <f>INDEX(allsections[[S]:[Order]],MATCH(X179,allsections[SGUID],0),3)</f>
        <v>#N/A</v>
      </c>
      <c r="AB179" s="24" t="e">
        <f>INDEX(allsections[[S]:[Order]],MATCH(Y179,allsections[SGUID],0),3)</f>
        <v>#N/A</v>
      </c>
      <c r="AC179" t="s">
        <v>1362</v>
      </c>
    </row>
    <row r="180" spans="1:29" ht="86.4" x14ac:dyDescent="0.3">
      <c r="A180" t="s">
        <v>1363</v>
      </c>
      <c r="B180" s="23" t="s">
        <v>1364</v>
      </c>
      <c r="C180" t="s">
        <v>616</v>
      </c>
      <c r="D180">
        <v>701</v>
      </c>
      <c r="Z180" s="24" t="s">
        <v>1365</v>
      </c>
      <c r="AA180" s="24" t="e">
        <f>INDEX(allsections[[S]:[Order]],MATCH(X180,allsections[SGUID],0),3)</f>
        <v>#N/A</v>
      </c>
      <c r="AB180" s="24" t="e">
        <f>INDEX(allsections[[S]:[Order]],MATCH(Y180,allsections[SGUID],0),3)</f>
        <v>#N/A</v>
      </c>
      <c r="AC180" t="s">
        <v>1366</v>
      </c>
    </row>
    <row r="181" spans="1:29" ht="129.6" x14ac:dyDescent="0.3">
      <c r="A181" t="s">
        <v>1367</v>
      </c>
      <c r="B181" s="23" t="s">
        <v>1368</v>
      </c>
      <c r="C181" s="23" t="s">
        <v>616</v>
      </c>
      <c r="D181">
        <v>701</v>
      </c>
      <c r="Z181" s="24" t="s">
        <v>1369</v>
      </c>
      <c r="AA181" s="24" t="e">
        <f>INDEX(allsections[[S]:[Order]],MATCH(X181,allsections[SGUID],0),3)</f>
        <v>#N/A</v>
      </c>
      <c r="AB181" s="24" t="e">
        <f>INDEX(allsections[[S]:[Order]],MATCH(Y181,allsections[SGUID],0),3)</f>
        <v>#N/A</v>
      </c>
      <c r="AC181" t="s">
        <v>1370</v>
      </c>
    </row>
    <row r="182" spans="1:29" ht="57.6" x14ac:dyDescent="0.3">
      <c r="A182" t="s">
        <v>1371</v>
      </c>
      <c r="B182" s="23" t="s">
        <v>1372</v>
      </c>
      <c r="C182" s="23" t="s">
        <v>616</v>
      </c>
      <c r="D182">
        <v>702</v>
      </c>
      <c r="Z182" s="24" t="s">
        <v>1373</v>
      </c>
      <c r="AA182" s="24" t="e">
        <f>INDEX(allsections[[S]:[Order]],MATCH(X182,allsections[SGUID],0),3)</f>
        <v>#N/A</v>
      </c>
      <c r="AB182" s="24" t="e">
        <f>INDEX(allsections[[S]:[Order]],MATCH(Y182,allsections[SGUID],0),3)</f>
        <v>#N/A</v>
      </c>
      <c r="AC182" t="s">
        <v>1374</v>
      </c>
    </row>
    <row r="183" spans="1:29" ht="57.6" x14ac:dyDescent="0.3">
      <c r="A183" t="s">
        <v>1375</v>
      </c>
      <c r="B183" s="23" t="s">
        <v>1376</v>
      </c>
      <c r="C183" s="23" t="s">
        <v>616</v>
      </c>
      <c r="D183">
        <v>702</v>
      </c>
      <c r="Z183" s="24" t="s">
        <v>1377</v>
      </c>
      <c r="AA183" s="24" t="e">
        <f>INDEX(allsections[[S]:[Order]],MATCH(X183,allsections[SGUID],0),3)</f>
        <v>#N/A</v>
      </c>
      <c r="AB183" s="24" t="e">
        <f>INDEX(allsections[[S]:[Order]],MATCH(Y183,allsections[SGUID],0),3)</f>
        <v>#N/A</v>
      </c>
      <c r="AC183" t="s">
        <v>1378</v>
      </c>
    </row>
    <row r="184" spans="1:29" ht="28.8" x14ac:dyDescent="0.3">
      <c r="A184" t="s">
        <v>1379</v>
      </c>
      <c r="B184" s="23" t="s">
        <v>1380</v>
      </c>
      <c r="C184" s="23" t="s">
        <v>616</v>
      </c>
      <c r="D184">
        <v>703</v>
      </c>
      <c r="Z184" s="24" t="s">
        <v>1381</v>
      </c>
      <c r="AA184" s="24" t="e">
        <f>INDEX(allsections[[S]:[Order]],MATCH(X184,allsections[SGUID],0),3)</f>
        <v>#N/A</v>
      </c>
      <c r="AB184" s="24" t="e">
        <f>INDEX(allsections[[S]:[Order]],MATCH(Y184,allsections[SGUID],0),3)</f>
        <v>#N/A</v>
      </c>
      <c r="AC184" t="s">
        <v>1382</v>
      </c>
    </row>
    <row r="185" spans="1:29" ht="86.4" x14ac:dyDescent="0.3">
      <c r="A185" t="s">
        <v>1383</v>
      </c>
      <c r="B185" s="23" t="s">
        <v>1384</v>
      </c>
      <c r="C185" s="23" t="s">
        <v>616</v>
      </c>
      <c r="D185">
        <v>703</v>
      </c>
      <c r="Z185" s="24" t="s">
        <v>1385</v>
      </c>
      <c r="AA185" s="24" t="e">
        <f>INDEX(allsections[[S]:[Order]],MATCH(X185,allsections[SGUID],0),3)</f>
        <v>#N/A</v>
      </c>
      <c r="AB185" s="24" t="e">
        <f>INDEX(allsections[[S]:[Order]],MATCH(Y185,allsections[SGUID],0),3)</f>
        <v>#N/A</v>
      </c>
      <c r="AC185" t="s">
        <v>1386</v>
      </c>
    </row>
    <row r="186" spans="1:29" ht="86.4" x14ac:dyDescent="0.3">
      <c r="A186" t="s">
        <v>1387</v>
      </c>
      <c r="B186" s="23" t="s">
        <v>1388</v>
      </c>
      <c r="C186" s="23" t="s">
        <v>616</v>
      </c>
      <c r="D186">
        <v>704</v>
      </c>
      <c r="Z186" s="24" t="s">
        <v>1389</v>
      </c>
      <c r="AA186" s="24" t="e">
        <f>INDEX(allsections[[S]:[Order]],MATCH(X186,allsections[SGUID],0),3)</f>
        <v>#N/A</v>
      </c>
      <c r="AB186" s="24" t="e">
        <f>INDEX(allsections[[S]:[Order]],MATCH(Y186,allsections[SGUID],0),3)</f>
        <v>#N/A</v>
      </c>
      <c r="AC186" t="s">
        <v>1390</v>
      </c>
    </row>
    <row r="187" spans="1:29" ht="144" x14ac:dyDescent="0.3">
      <c r="A187" t="s">
        <v>1391</v>
      </c>
      <c r="B187" s="23" t="s">
        <v>1392</v>
      </c>
      <c r="C187" s="23" t="s">
        <v>616</v>
      </c>
      <c r="D187">
        <v>704</v>
      </c>
      <c r="Z187" s="24" t="s">
        <v>1393</v>
      </c>
      <c r="AA187" s="24" t="e">
        <f>INDEX(allsections[[S]:[Order]],MATCH(X187,allsections[SGUID],0),3)</f>
        <v>#N/A</v>
      </c>
      <c r="AB187" s="24" t="e">
        <f>INDEX(allsections[[S]:[Order]],MATCH(Y187,allsections[SGUID],0),3)</f>
        <v>#N/A</v>
      </c>
      <c r="AC187" t="s">
        <v>1394</v>
      </c>
    </row>
    <row r="188" spans="1:29" ht="100.8" x14ac:dyDescent="0.3">
      <c r="A188" t="s">
        <v>1395</v>
      </c>
      <c r="B188" s="23" t="s">
        <v>1396</v>
      </c>
      <c r="C188" s="23" t="s">
        <v>616</v>
      </c>
      <c r="D188">
        <v>705</v>
      </c>
      <c r="Z188" s="24" t="s">
        <v>1397</v>
      </c>
      <c r="AA188" s="24" t="e">
        <f>INDEX(allsections[[S]:[Order]],MATCH(X188,allsections[SGUID],0),3)</f>
        <v>#N/A</v>
      </c>
      <c r="AB188" s="24" t="e">
        <f>INDEX(allsections[[S]:[Order]],MATCH(Y188,allsections[SGUID],0),3)</f>
        <v>#N/A</v>
      </c>
      <c r="AC188" t="s">
        <v>1398</v>
      </c>
    </row>
    <row r="189" spans="1:29" ht="72" x14ac:dyDescent="0.3">
      <c r="A189" t="s">
        <v>1399</v>
      </c>
      <c r="B189" s="23" t="s">
        <v>1400</v>
      </c>
      <c r="C189" s="23" t="s">
        <v>616</v>
      </c>
      <c r="D189">
        <v>705</v>
      </c>
      <c r="Z189" s="24" t="s">
        <v>1401</v>
      </c>
      <c r="AA189" s="24" t="e">
        <f>INDEX(allsections[[S]:[Order]],MATCH(X189,allsections[SGUID],0),3)</f>
        <v>#N/A</v>
      </c>
      <c r="AB189" s="24" t="e">
        <f>INDEX(allsections[[S]:[Order]],MATCH(Y189,allsections[SGUID],0),3)</f>
        <v>#N/A</v>
      </c>
      <c r="AC189" t="s">
        <v>1402</v>
      </c>
    </row>
    <row r="190" spans="1:29" ht="273.60000000000002" x14ac:dyDescent="0.3">
      <c r="A190" t="s">
        <v>1403</v>
      </c>
      <c r="B190" s="23" t="s">
        <v>1404</v>
      </c>
      <c r="C190" s="23" t="s">
        <v>1405</v>
      </c>
      <c r="D190">
        <v>706</v>
      </c>
      <c r="Z190" s="24" t="s">
        <v>1406</v>
      </c>
      <c r="AA190" s="24" t="e">
        <f>INDEX(allsections[[S]:[Order]],MATCH(X190,allsections[SGUID],0),3)</f>
        <v>#N/A</v>
      </c>
      <c r="AB190" s="24" t="e">
        <f>INDEX(allsections[[S]:[Order]],MATCH(Y190,allsections[SGUID],0),3)</f>
        <v>#N/A</v>
      </c>
      <c r="AC190" t="s">
        <v>1407</v>
      </c>
    </row>
    <row r="191" spans="1:29" ht="100.8" x14ac:dyDescent="0.3">
      <c r="A191" t="s">
        <v>1408</v>
      </c>
      <c r="B191" s="23" t="s">
        <v>1409</v>
      </c>
      <c r="C191" s="23" t="s">
        <v>616</v>
      </c>
      <c r="D191">
        <v>706</v>
      </c>
      <c r="Z191" s="24" t="s">
        <v>1410</v>
      </c>
      <c r="AA191" s="24" t="e">
        <f>INDEX(allsections[[S]:[Order]],MATCH(X191,allsections[SGUID],0),3)</f>
        <v>#N/A</v>
      </c>
      <c r="AB191" s="24" t="e">
        <f>INDEX(allsections[[S]:[Order]],MATCH(Y191,allsections[SGUID],0),3)</f>
        <v>#N/A</v>
      </c>
      <c r="AC191" t="s">
        <v>1411</v>
      </c>
    </row>
    <row r="192" spans="1:29" ht="86.4" x14ac:dyDescent="0.3">
      <c r="A192" t="s">
        <v>1412</v>
      </c>
      <c r="B192" s="23" t="s">
        <v>1413</v>
      </c>
      <c r="C192" s="23" t="s">
        <v>616</v>
      </c>
      <c r="D192">
        <v>707</v>
      </c>
      <c r="Z192" s="24" t="s">
        <v>1414</v>
      </c>
      <c r="AA192" s="24" t="e">
        <f>INDEX(allsections[[S]:[Order]],MATCH(X192,allsections[SGUID],0),3)</f>
        <v>#N/A</v>
      </c>
      <c r="AB192" s="24" t="e">
        <f>INDEX(allsections[[S]:[Order]],MATCH(Y192,allsections[SGUID],0),3)</f>
        <v>#N/A</v>
      </c>
      <c r="AC192" t="s">
        <v>1415</v>
      </c>
    </row>
    <row r="193" spans="1:29" ht="86.4" x14ac:dyDescent="0.3">
      <c r="A193" t="s">
        <v>1416</v>
      </c>
      <c r="B193" s="23" t="s">
        <v>1417</v>
      </c>
      <c r="C193" s="23" t="s">
        <v>616</v>
      </c>
      <c r="D193">
        <v>708</v>
      </c>
      <c r="Z193" s="24" t="s">
        <v>1418</v>
      </c>
      <c r="AA193" s="24" t="e">
        <f>INDEX(allsections[[S]:[Order]],MATCH(X193,allsections[SGUID],0),3)</f>
        <v>#N/A</v>
      </c>
      <c r="AB193" s="24" t="e">
        <f>INDEX(allsections[[S]:[Order]],MATCH(Y193,allsections[SGUID],0),3)</f>
        <v>#N/A</v>
      </c>
      <c r="AC193" t="s">
        <v>1419</v>
      </c>
    </row>
    <row r="194" spans="1:29" ht="43.2" x14ac:dyDescent="0.3">
      <c r="A194" t="s">
        <v>1420</v>
      </c>
      <c r="B194" s="23" t="s">
        <v>1421</v>
      </c>
      <c r="C194" s="23" t="s">
        <v>616</v>
      </c>
      <c r="D194">
        <v>709</v>
      </c>
      <c r="Z194" s="24" t="s">
        <v>1422</v>
      </c>
      <c r="AA194" s="24" t="e">
        <f>INDEX(allsections[[S]:[Order]],MATCH(X194,allsections[SGUID],0),3)</f>
        <v>#N/A</v>
      </c>
      <c r="AB194" s="24" t="e">
        <f>INDEX(allsections[[S]:[Order]],MATCH(Y194,allsections[SGUID],0),3)</f>
        <v>#N/A</v>
      </c>
      <c r="AC194" t="s">
        <v>1423</v>
      </c>
    </row>
    <row r="195" spans="1:29" ht="72" x14ac:dyDescent="0.3">
      <c r="A195" t="s">
        <v>1424</v>
      </c>
      <c r="B195" s="23" t="s">
        <v>1425</v>
      </c>
      <c r="C195" s="23" t="s">
        <v>616</v>
      </c>
      <c r="D195">
        <v>801</v>
      </c>
      <c r="Z195" s="24" t="s">
        <v>1426</v>
      </c>
      <c r="AA195" s="24" t="e">
        <f>INDEX(allsections[[S]:[Order]],MATCH(X195,allsections[SGUID],0),3)</f>
        <v>#N/A</v>
      </c>
      <c r="AB195" s="24" t="e">
        <f>INDEX(allsections[[S]:[Order]],MATCH(Y195,allsections[SGUID],0),3)</f>
        <v>#N/A</v>
      </c>
      <c r="AC195" t="s">
        <v>1427</v>
      </c>
    </row>
    <row r="196" spans="1:29" ht="72" x14ac:dyDescent="0.3">
      <c r="A196" t="s">
        <v>1428</v>
      </c>
      <c r="B196" s="23" t="s">
        <v>1429</v>
      </c>
      <c r="C196" t="s">
        <v>616</v>
      </c>
      <c r="D196">
        <v>802</v>
      </c>
      <c r="Z196" s="24" t="s">
        <v>1430</v>
      </c>
      <c r="AA196" s="24" t="e">
        <f>INDEX(allsections[[S]:[Order]],MATCH(X196,allsections[SGUID],0),3)</f>
        <v>#N/A</v>
      </c>
      <c r="AB196" s="24" t="e">
        <f>INDEX(allsections[[S]:[Order]],MATCH(Y196,allsections[SGUID],0),3)</f>
        <v>#N/A</v>
      </c>
      <c r="AC196" t="s">
        <v>1431</v>
      </c>
    </row>
    <row r="197" spans="1:29" ht="72" x14ac:dyDescent="0.3">
      <c r="A197" t="s">
        <v>1432</v>
      </c>
      <c r="B197" s="23" t="s">
        <v>1433</v>
      </c>
      <c r="C197" t="s">
        <v>616</v>
      </c>
      <c r="D197">
        <v>1201</v>
      </c>
      <c r="Z197" s="24" t="s">
        <v>1434</v>
      </c>
      <c r="AA197" s="24" t="e">
        <f>INDEX(allsections[[S]:[Order]],MATCH(X197,allsections[SGUID],0),3)</f>
        <v>#N/A</v>
      </c>
      <c r="AB197" s="24" t="e">
        <f>INDEX(allsections[[S]:[Order]],MATCH(Y197,allsections[SGUID],0),3)</f>
        <v>#N/A</v>
      </c>
      <c r="AC197" t="s">
        <v>1435</v>
      </c>
    </row>
    <row r="198" spans="1:29" ht="57.6" x14ac:dyDescent="0.3">
      <c r="A198" t="s">
        <v>1436</v>
      </c>
      <c r="B198" s="23" t="s">
        <v>1437</v>
      </c>
      <c r="C198" s="23" t="s">
        <v>616</v>
      </c>
      <c r="D198">
        <v>1202</v>
      </c>
      <c r="Z198" s="24" t="s">
        <v>1438</v>
      </c>
      <c r="AA198" s="24" t="e">
        <f>INDEX(allsections[[S]:[Order]],MATCH(X198,allsections[SGUID],0),3)</f>
        <v>#N/A</v>
      </c>
      <c r="AB198" s="24" t="e">
        <f>INDEX(allsections[[S]:[Order]],MATCH(Y198,allsections[SGUID],0),3)</f>
        <v>#N/A</v>
      </c>
      <c r="AC198" t="s">
        <v>1439</v>
      </c>
    </row>
    <row r="199" spans="1:29" ht="100.8" x14ac:dyDescent="0.3">
      <c r="A199" t="s">
        <v>1440</v>
      </c>
      <c r="B199" s="23" t="s">
        <v>1441</v>
      </c>
      <c r="C199" t="s">
        <v>616</v>
      </c>
      <c r="D199">
        <v>1203</v>
      </c>
      <c r="Z199" s="24" t="s">
        <v>1442</v>
      </c>
      <c r="AA199" s="24" t="e">
        <f>INDEX(allsections[[S]:[Order]],MATCH(X199,allsections[SGUID],0),3)</f>
        <v>#N/A</v>
      </c>
      <c r="AB199" s="24" t="e">
        <f>INDEX(allsections[[S]:[Order]],MATCH(Y199,allsections[SGUID],0),3)</f>
        <v>#N/A</v>
      </c>
      <c r="AC199" t="s">
        <v>1443</v>
      </c>
    </row>
    <row r="200" spans="1:29" ht="201.6" x14ac:dyDescent="0.3">
      <c r="A200" t="s">
        <v>1444</v>
      </c>
      <c r="B200" s="23" t="s">
        <v>1445</v>
      </c>
      <c r="C200" s="23" t="s">
        <v>1446</v>
      </c>
      <c r="D200">
        <v>1801</v>
      </c>
      <c r="Z200" s="24" t="s">
        <v>1447</v>
      </c>
      <c r="AA200" s="24" t="e">
        <f>INDEX(allsections[[S]:[Order]],MATCH(X200,allsections[SGUID],0),3)</f>
        <v>#N/A</v>
      </c>
      <c r="AB200" s="24" t="e">
        <f>INDEX(allsections[[S]:[Order]],MATCH(Y200,allsections[SGUID],0),3)</f>
        <v>#N/A</v>
      </c>
      <c r="AC200" t="s">
        <v>1448</v>
      </c>
    </row>
    <row r="201" spans="1:29" ht="57.6" x14ac:dyDescent="0.3">
      <c r="A201" t="s">
        <v>1449</v>
      </c>
      <c r="B201" s="23" t="s">
        <v>1450</v>
      </c>
      <c r="C201" s="23" t="s">
        <v>616</v>
      </c>
      <c r="D201">
        <v>1802</v>
      </c>
      <c r="Z201" s="24" t="s">
        <v>1451</v>
      </c>
      <c r="AA201" s="24" t="e">
        <f>INDEX(allsections[[S]:[Order]],MATCH(X201,allsections[SGUID],0),3)</f>
        <v>#N/A</v>
      </c>
      <c r="AB201" s="24" t="e">
        <f>INDEX(allsections[[S]:[Order]],MATCH(Y201,allsections[SGUID],0),3)</f>
        <v>#N/A</v>
      </c>
      <c r="AC201" t="s">
        <v>1452</v>
      </c>
    </row>
    <row r="202" spans="1:29" ht="172.8" x14ac:dyDescent="0.3">
      <c r="A202" t="s">
        <v>1453</v>
      </c>
      <c r="B202" s="23" t="s">
        <v>1454</v>
      </c>
      <c r="C202" s="23" t="s">
        <v>1455</v>
      </c>
      <c r="D202">
        <v>1803</v>
      </c>
      <c r="Z202" s="24" t="s">
        <v>1456</v>
      </c>
      <c r="AA202" s="24" t="e">
        <f>INDEX(allsections[[S]:[Order]],MATCH(X202,allsections[SGUID],0),3)</f>
        <v>#N/A</v>
      </c>
      <c r="AB202" s="24" t="e">
        <f>INDEX(allsections[[S]:[Order]],MATCH(Y202,allsections[SGUID],0),3)</f>
        <v>#N/A</v>
      </c>
      <c r="AC202" t="s">
        <v>1457</v>
      </c>
    </row>
    <row r="203" spans="1:29" ht="57.6" x14ac:dyDescent="0.3">
      <c r="A203" t="s">
        <v>1458</v>
      </c>
      <c r="B203" s="23" t="s">
        <v>1459</v>
      </c>
      <c r="C203" s="23" t="s">
        <v>616</v>
      </c>
      <c r="D203">
        <v>1901</v>
      </c>
      <c r="Z203" s="24" t="s">
        <v>1460</v>
      </c>
      <c r="AA203" s="24" t="e">
        <f>INDEX(allsections[[S]:[Order]],MATCH(X203,allsections[SGUID],0),3)</f>
        <v>#N/A</v>
      </c>
      <c r="AB203" s="24" t="e">
        <f>INDEX(allsections[[S]:[Order]],MATCH(Y203,allsections[SGUID],0),3)</f>
        <v>#N/A</v>
      </c>
      <c r="AC203" t="s">
        <v>1461</v>
      </c>
    </row>
    <row r="204" spans="1:29" ht="100.8" x14ac:dyDescent="0.3">
      <c r="A204" t="s">
        <v>1462</v>
      </c>
      <c r="B204" s="23" t="s">
        <v>1463</v>
      </c>
      <c r="C204" s="23" t="s">
        <v>616</v>
      </c>
      <c r="D204">
        <v>1902</v>
      </c>
      <c r="Z204" s="24" t="s">
        <v>1464</v>
      </c>
      <c r="AA204" s="24" t="e">
        <f>INDEX(allsections[[S]:[Order]],MATCH(X204,allsections[SGUID],0),3)</f>
        <v>#N/A</v>
      </c>
      <c r="AB204" s="24" t="e">
        <f>INDEX(allsections[[S]:[Order]],MATCH(Y204,allsections[SGUID],0),3)</f>
        <v>#N/A</v>
      </c>
      <c r="AC204" t="s">
        <v>1465</v>
      </c>
    </row>
    <row r="205" spans="1:29" ht="86.4" x14ac:dyDescent="0.3">
      <c r="A205" t="s">
        <v>1466</v>
      </c>
      <c r="B205" s="23" t="s">
        <v>1467</v>
      </c>
      <c r="C205" s="23" t="s">
        <v>616</v>
      </c>
      <c r="D205">
        <v>1903</v>
      </c>
      <c r="Z205" s="24" t="s">
        <v>1468</v>
      </c>
      <c r="AA205" s="24" t="e">
        <f>INDEX(allsections[[S]:[Order]],MATCH(X205,allsections[SGUID],0),3)</f>
        <v>#N/A</v>
      </c>
      <c r="AB205" s="24" t="e">
        <f>INDEX(allsections[[S]:[Order]],MATCH(Y205,allsections[SGUID],0),3)</f>
        <v>#N/A</v>
      </c>
      <c r="AC205" t="s">
        <v>1469</v>
      </c>
    </row>
    <row r="206" spans="1:29" ht="86.4" x14ac:dyDescent="0.3">
      <c r="A206" t="s">
        <v>1470</v>
      </c>
      <c r="B206" s="23" t="s">
        <v>1471</v>
      </c>
      <c r="C206" s="23"/>
      <c r="D206">
        <v>2001</v>
      </c>
      <c r="Z206" s="24" t="s">
        <v>1472</v>
      </c>
      <c r="AA206" s="24" t="e">
        <f>INDEX(allsections[[S]:[Order]],MATCH(X206,allsections[SGUID],0),3)</f>
        <v>#N/A</v>
      </c>
      <c r="AB206" s="24" t="e">
        <f>INDEX(allsections[[S]:[Order]],MATCH(Y206,allsections[SGUID],0),3)</f>
        <v>#N/A</v>
      </c>
      <c r="AC206" t="s">
        <v>1473</v>
      </c>
    </row>
    <row r="207" spans="1:29" ht="72" x14ac:dyDescent="0.3">
      <c r="A207" t="s">
        <v>1474</v>
      </c>
      <c r="B207" s="23" t="s">
        <v>1475</v>
      </c>
      <c r="C207" s="23" t="s">
        <v>616</v>
      </c>
      <c r="D207">
        <v>2001</v>
      </c>
      <c r="Z207" s="24" t="s">
        <v>1476</v>
      </c>
      <c r="AA207" s="24" t="e">
        <f>INDEX(allsections[[S]:[Order]],MATCH(X207,allsections[SGUID],0),3)</f>
        <v>#N/A</v>
      </c>
      <c r="AB207" s="24" t="e">
        <f>INDEX(allsections[[S]:[Order]],MATCH(Y207,allsections[SGUID],0),3)</f>
        <v>#N/A</v>
      </c>
      <c r="AC207" t="s">
        <v>1477</v>
      </c>
    </row>
    <row r="208" spans="1:29" ht="72" x14ac:dyDescent="0.3">
      <c r="A208" t="s">
        <v>1478</v>
      </c>
      <c r="B208" s="23" t="s">
        <v>1479</v>
      </c>
      <c r="C208" s="23" t="s">
        <v>616</v>
      </c>
      <c r="D208">
        <v>2001</v>
      </c>
      <c r="Z208" s="24" t="s">
        <v>1480</v>
      </c>
      <c r="AA208" s="24" t="e">
        <f>INDEX(allsections[[S]:[Order]],MATCH(X208,allsections[SGUID],0),3)</f>
        <v>#N/A</v>
      </c>
      <c r="AB208" s="24" t="e">
        <f>INDEX(allsections[[S]:[Order]],MATCH(Y208,allsections[SGUID],0),3)</f>
        <v>#N/A</v>
      </c>
      <c r="AC208" t="s">
        <v>1481</v>
      </c>
    </row>
    <row r="209" spans="1:29" ht="72" x14ac:dyDescent="0.3">
      <c r="A209" t="s">
        <v>1482</v>
      </c>
      <c r="B209" s="23" t="s">
        <v>1483</v>
      </c>
      <c r="C209" s="23"/>
      <c r="D209">
        <v>2002</v>
      </c>
      <c r="Z209" s="24" t="s">
        <v>1484</v>
      </c>
      <c r="AA209" s="24" t="e">
        <f>INDEX(allsections[[S]:[Order]],MATCH(X209,allsections[SGUID],0),3)</f>
        <v>#N/A</v>
      </c>
      <c r="AB209" s="24" t="e">
        <f>INDEX(allsections[[S]:[Order]],MATCH(Y209,allsections[SGUID],0),3)</f>
        <v>#N/A</v>
      </c>
      <c r="AC209" t="s">
        <v>1485</v>
      </c>
    </row>
    <row r="210" spans="1:29" ht="100.8" x14ac:dyDescent="0.3">
      <c r="A210" t="s">
        <v>1486</v>
      </c>
      <c r="B210" s="23" t="s">
        <v>1487</v>
      </c>
      <c r="C210" s="23" t="s">
        <v>616</v>
      </c>
      <c r="D210">
        <v>2002</v>
      </c>
      <c r="Z210" s="24" t="s">
        <v>1488</v>
      </c>
      <c r="AA210" s="24" t="e">
        <f>INDEX(allsections[[S]:[Order]],MATCH(X210,allsections[SGUID],0),3)</f>
        <v>#N/A</v>
      </c>
      <c r="AB210" s="24" t="e">
        <f>INDEX(allsections[[S]:[Order]],MATCH(Y210,allsections[SGUID],0),3)</f>
        <v>#N/A</v>
      </c>
      <c r="AC210" t="s">
        <v>1489</v>
      </c>
    </row>
    <row r="211" spans="1:29" ht="57.6" x14ac:dyDescent="0.3">
      <c r="A211" t="s">
        <v>1490</v>
      </c>
      <c r="B211" s="23" t="s">
        <v>1491</v>
      </c>
      <c r="C211" s="23" t="s">
        <v>616</v>
      </c>
      <c r="D211">
        <v>2002</v>
      </c>
      <c r="Z211" s="24" t="s">
        <v>1492</v>
      </c>
      <c r="AA211" s="24" t="e">
        <f>INDEX(allsections[[S]:[Order]],MATCH(X211,allsections[SGUID],0),3)</f>
        <v>#N/A</v>
      </c>
      <c r="AB211" s="24" t="e">
        <f>INDEX(allsections[[S]:[Order]],MATCH(Y211,allsections[SGUID],0),3)</f>
        <v>#N/A</v>
      </c>
      <c r="AC211" t="s">
        <v>1493</v>
      </c>
    </row>
    <row r="212" spans="1:29" ht="100.8" x14ac:dyDescent="0.3">
      <c r="A212" t="s">
        <v>1494</v>
      </c>
      <c r="B212" s="23" t="s">
        <v>1495</v>
      </c>
      <c r="C212" s="23"/>
      <c r="D212">
        <v>2003</v>
      </c>
      <c r="Z212" s="24" t="s">
        <v>1496</v>
      </c>
      <c r="AA212" s="24" t="e">
        <f>INDEX(allsections[[S]:[Order]],MATCH(X212,allsections[SGUID],0),3)</f>
        <v>#N/A</v>
      </c>
      <c r="AB212" s="24" t="e">
        <f>INDEX(allsections[[S]:[Order]],MATCH(Y212,allsections[SGUID],0),3)</f>
        <v>#N/A</v>
      </c>
      <c r="AC212" t="s">
        <v>1497</v>
      </c>
    </row>
    <row r="213" spans="1:29" ht="43.2" x14ac:dyDescent="0.3">
      <c r="A213" t="s">
        <v>1498</v>
      </c>
      <c r="B213" s="23" t="s">
        <v>1499</v>
      </c>
      <c r="C213" s="23" t="s">
        <v>616</v>
      </c>
      <c r="D213">
        <v>2003</v>
      </c>
      <c r="Z213" s="24" t="s">
        <v>1500</v>
      </c>
      <c r="AA213" s="24" t="e">
        <f>INDEX(allsections[[S]:[Order]],MATCH(X213,allsections[SGUID],0),3)</f>
        <v>#N/A</v>
      </c>
      <c r="AB213" s="24" t="e">
        <f>INDEX(allsections[[S]:[Order]],MATCH(Y213,allsections[SGUID],0),3)</f>
        <v>#N/A</v>
      </c>
      <c r="AC213" t="s">
        <v>1501</v>
      </c>
    </row>
    <row r="214" spans="1:29" ht="86.4" x14ac:dyDescent="0.3">
      <c r="A214" t="s">
        <v>1502</v>
      </c>
      <c r="B214" s="23" t="s">
        <v>1503</v>
      </c>
      <c r="C214" s="23" t="s">
        <v>616</v>
      </c>
      <c r="D214">
        <v>2003</v>
      </c>
      <c r="Z214" s="24" t="s">
        <v>1504</v>
      </c>
      <c r="AA214" s="24" t="e">
        <f>INDEX(allsections[[S]:[Order]],MATCH(X214,allsections[SGUID],0),3)</f>
        <v>#N/A</v>
      </c>
      <c r="AB214" s="24" t="e">
        <f>INDEX(allsections[[S]:[Order]],MATCH(Y214,allsections[SGUID],0),3)</f>
        <v>#N/A</v>
      </c>
      <c r="AC214" t="s">
        <v>1505</v>
      </c>
    </row>
    <row r="215" spans="1:29" ht="57.6" x14ac:dyDescent="0.3">
      <c r="A215" t="s">
        <v>1506</v>
      </c>
      <c r="B215" s="23" t="s">
        <v>1507</v>
      </c>
      <c r="C215" s="23"/>
      <c r="D215">
        <v>2004</v>
      </c>
      <c r="Z215" s="24" t="s">
        <v>1508</v>
      </c>
      <c r="AA215" s="24" t="e">
        <f>INDEX(allsections[[S]:[Order]],MATCH(X215,allsections[SGUID],0),3)</f>
        <v>#N/A</v>
      </c>
      <c r="AB215" s="24" t="e">
        <f>INDEX(allsections[[S]:[Order]],MATCH(Y215,allsections[SGUID],0),3)</f>
        <v>#N/A</v>
      </c>
      <c r="AC215" t="s">
        <v>1509</v>
      </c>
    </row>
    <row r="216" spans="1:29" ht="57.6" x14ac:dyDescent="0.3">
      <c r="A216" t="s">
        <v>1510</v>
      </c>
      <c r="B216" s="23" t="s">
        <v>1511</v>
      </c>
      <c r="C216" s="23" t="s">
        <v>616</v>
      </c>
      <c r="D216">
        <v>2004</v>
      </c>
      <c r="Z216" s="24" t="s">
        <v>1512</v>
      </c>
      <c r="AA216" s="24" t="e">
        <f>INDEX(allsections[[S]:[Order]],MATCH(X216,allsections[SGUID],0),3)</f>
        <v>#N/A</v>
      </c>
      <c r="AB216" s="24" t="e">
        <f>INDEX(allsections[[S]:[Order]],MATCH(Y216,allsections[SGUID],0),3)</f>
        <v>#N/A</v>
      </c>
      <c r="AC216" t="s">
        <v>1513</v>
      </c>
    </row>
    <row r="217" spans="1:29" ht="43.2" x14ac:dyDescent="0.3">
      <c r="A217" t="s">
        <v>1514</v>
      </c>
      <c r="B217" s="23" t="s">
        <v>1515</v>
      </c>
      <c r="C217" s="23" t="s">
        <v>616</v>
      </c>
      <c r="D217">
        <v>2004</v>
      </c>
      <c r="Z217" s="24" t="s">
        <v>1516</v>
      </c>
      <c r="AA217" s="24" t="e">
        <f>INDEX(allsections[[S]:[Order]],MATCH(X217,allsections[SGUID],0),3)</f>
        <v>#N/A</v>
      </c>
      <c r="AB217" s="24" t="e">
        <f>INDEX(allsections[[S]:[Order]],MATCH(Y217,allsections[SGUID],0),3)</f>
        <v>#N/A</v>
      </c>
      <c r="AC217" t="s">
        <v>1517</v>
      </c>
    </row>
    <row r="218" spans="1:29" ht="28.8" x14ac:dyDescent="0.3">
      <c r="A218" t="s">
        <v>1518</v>
      </c>
      <c r="B218" s="23" t="s">
        <v>1519</v>
      </c>
      <c r="C218" s="23" t="s">
        <v>616</v>
      </c>
      <c r="D218">
        <v>2005</v>
      </c>
      <c r="Z218" s="24" t="s">
        <v>1520</v>
      </c>
      <c r="AA218" s="24" t="e">
        <f>INDEX(allsections[[S]:[Order]],MATCH(X218,allsections[SGUID],0),3)</f>
        <v>#N/A</v>
      </c>
      <c r="AB218" s="24" t="e">
        <f>INDEX(allsections[[S]:[Order]],MATCH(Y218,allsections[SGUID],0),3)</f>
        <v>#N/A</v>
      </c>
      <c r="AC218" t="s">
        <v>1521</v>
      </c>
    </row>
    <row r="219" spans="1:29" ht="57.6" x14ac:dyDescent="0.3">
      <c r="A219" t="s">
        <v>1522</v>
      </c>
      <c r="B219" s="23" t="s">
        <v>1523</v>
      </c>
      <c r="C219" s="23" t="s">
        <v>616</v>
      </c>
      <c r="D219">
        <v>2006</v>
      </c>
      <c r="Z219" s="24" t="s">
        <v>1524</v>
      </c>
      <c r="AA219" s="24" t="e">
        <f>INDEX(allsections[[S]:[Order]],MATCH(X219,allsections[SGUID],0),3)</f>
        <v>#N/A</v>
      </c>
      <c r="AB219" s="24" t="e">
        <f>INDEX(allsections[[S]:[Order]],MATCH(Y219,allsections[SGUID],0),3)</f>
        <v>#N/A</v>
      </c>
      <c r="AC219" t="s">
        <v>1525</v>
      </c>
    </row>
    <row r="220" spans="1:29" ht="14.55" customHeight="1" x14ac:dyDescent="0.3">
      <c r="A220" t="s">
        <v>1526</v>
      </c>
      <c r="B220" s="23" t="s">
        <v>1527</v>
      </c>
      <c r="C220" s="23" t="s">
        <v>616</v>
      </c>
      <c r="D220">
        <v>2007</v>
      </c>
      <c r="Z220" s="24" t="s">
        <v>1528</v>
      </c>
      <c r="AA220" s="24" t="e">
        <f>INDEX(allsections[[S]:[Order]],MATCH(X220,allsections[SGUID],0),3)</f>
        <v>#N/A</v>
      </c>
      <c r="AB220" s="24" t="e">
        <f>INDEX(allsections[[S]:[Order]],MATCH(Y220,allsections[SGUID],0),3)</f>
        <v>#N/A</v>
      </c>
      <c r="AC220" t="s">
        <v>1529</v>
      </c>
    </row>
    <row r="221" spans="1:29" ht="115.2" x14ac:dyDescent="0.3">
      <c r="A221" t="s">
        <v>1530</v>
      </c>
      <c r="B221" s="23" t="s">
        <v>1531</v>
      </c>
      <c r="C221" s="23" t="s">
        <v>1532</v>
      </c>
      <c r="D221">
        <v>2008</v>
      </c>
      <c r="Z221" s="24" t="s">
        <v>1533</v>
      </c>
      <c r="AA221" s="24" t="e">
        <f>INDEX(allsections[[S]:[Order]],MATCH(X221,allsections[SGUID],0),3)</f>
        <v>#N/A</v>
      </c>
      <c r="AB221" s="24" t="e">
        <f>INDEX(allsections[[S]:[Order]],MATCH(Y221,allsections[SGUID],0),3)</f>
        <v>#N/A</v>
      </c>
      <c r="AC221" t="s">
        <v>1534</v>
      </c>
    </row>
    <row r="222" spans="1:29" ht="72" x14ac:dyDescent="0.3">
      <c r="A222" t="s">
        <v>1535</v>
      </c>
      <c r="B222" s="23" t="s">
        <v>1536</v>
      </c>
      <c r="C222" s="23" t="s">
        <v>616</v>
      </c>
      <c r="D222">
        <v>2009</v>
      </c>
      <c r="Z222" s="24" t="s">
        <v>1537</v>
      </c>
      <c r="AA222" s="24" t="e">
        <f>INDEX(allsections[[S]:[Order]],MATCH(X222,allsections[SGUID],0),3)</f>
        <v>#N/A</v>
      </c>
      <c r="AB222" s="24" t="e">
        <f>INDEX(allsections[[S]:[Order]],MATCH(Y222,allsections[SGUID],0),3)</f>
        <v>#N/A</v>
      </c>
      <c r="AC222" t="s">
        <v>1538</v>
      </c>
    </row>
    <row r="223" spans="1:29" ht="100.8" x14ac:dyDescent="0.3">
      <c r="A223" t="s">
        <v>1539</v>
      </c>
      <c r="B223" s="23" t="s">
        <v>1540</v>
      </c>
      <c r="C223" s="23"/>
      <c r="D223">
        <v>2201</v>
      </c>
      <c r="Z223" s="24" t="s">
        <v>1541</v>
      </c>
      <c r="AA223" s="24" t="e">
        <f>INDEX(allsections[[S]:[Order]],MATCH(X223,allsections[SGUID],0),3)</f>
        <v>#N/A</v>
      </c>
      <c r="AB223" s="24" t="e">
        <f>INDEX(allsections[[S]:[Order]],MATCH(Y223,allsections[SGUID],0),3)</f>
        <v>#N/A</v>
      </c>
      <c r="AC223" t="s">
        <v>1542</v>
      </c>
    </row>
    <row r="224" spans="1:29" ht="28.8" x14ac:dyDescent="0.3">
      <c r="A224" t="s">
        <v>1543</v>
      </c>
      <c r="B224" s="23" t="s">
        <v>1544</v>
      </c>
      <c r="C224" s="23" t="s">
        <v>616</v>
      </c>
      <c r="D224">
        <v>2201</v>
      </c>
      <c r="Z224" s="24" t="s">
        <v>1545</v>
      </c>
      <c r="AA224" s="24" t="e">
        <f>INDEX(allsections[[S]:[Order]],MATCH(X224,allsections[SGUID],0),3)</f>
        <v>#N/A</v>
      </c>
      <c r="AB224" s="24" t="e">
        <f>INDEX(allsections[[S]:[Order]],MATCH(Y224,allsections[SGUID],0),3)</f>
        <v>#N/A</v>
      </c>
      <c r="AC224" t="s">
        <v>1546</v>
      </c>
    </row>
    <row r="225" spans="1:29" ht="86.4" x14ac:dyDescent="0.3">
      <c r="A225" t="s">
        <v>1547</v>
      </c>
      <c r="B225" s="23" t="s">
        <v>1548</v>
      </c>
      <c r="C225" s="23" t="s">
        <v>616</v>
      </c>
      <c r="D225">
        <v>2201</v>
      </c>
      <c r="Z225" s="24" t="s">
        <v>1549</v>
      </c>
      <c r="AA225" s="24" t="e">
        <f>INDEX(allsections[[S]:[Order]],MATCH(X225,allsections[SGUID],0),3)</f>
        <v>#N/A</v>
      </c>
      <c r="AB225" s="24" t="e">
        <f>INDEX(allsections[[S]:[Order]],MATCH(Y225,allsections[SGUID],0),3)</f>
        <v>#N/A</v>
      </c>
      <c r="AC225" t="s">
        <v>1550</v>
      </c>
    </row>
    <row r="226" spans="1:29" ht="115.2" x14ac:dyDescent="0.3">
      <c r="A226" t="s">
        <v>1551</v>
      </c>
      <c r="B226" s="23" t="s">
        <v>1552</v>
      </c>
      <c r="C226" s="23"/>
      <c r="D226">
        <v>2202</v>
      </c>
      <c r="Z226" s="24" t="s">
        <v>1553</v>
      </c>
      <c r="AA226" s="24" t="e">
        <f>INDEX(allsections[[S]:[Order]],MATCH(X226,allsections[SGUID],0),3)</f>
        <v>#N/A</v>
      </c>
      <c r="AB226" s="24" t="e">
        <f>INDEX(allsections[[S]:[Order]],MATCH(Y226,allsections[SGUID],0),3)</f>
        <v>#N/A</v>
      </c>
      <c r="AC226" t="s">
        <v>1554</v>
      </c>
    </row>
    <row r="227" spans="1:29" ht="43.2" x14ac:dyDescent="0.3">
      <c r="A227" t="s">
        <v>1555</v>
      </c>
      <c r="B227" s="23" t="s">
        <v>1556</v>
      </c>
      <c r="C227" s="23" t="s">
        <v>616</v>
      </c>
      <c r="D227">
        <v>2202</v>
      </c>
      <c r="Z227" s="24" t="s">
        <v>1557</v>
      </c>
      <c r="AA227" s="24" t="e">
        <f>INDEX(allsections[[S]:[Order]],MATCH(X227,allsections[SGUID],0),3)</f>
        <v>#N/A</v>
      </c>
      <c r="AB227" s="24" t="e">
        <f>INDEX(allsections[[S]:[Order]],MATCH(Y227,allsections[SGUID],0),3)</f>
        <v>#N/A</v>
      </c>
      <c r="AC227" t="s">
        <v>1558</v>
      </c>
    </row>
    <row r="228" spans="1:29" ht="100.8" x14ac:dyDescent="0.3">
      <c r="A228" t="s">
        <v>1559</v>
      </c>
      <c r="B228" s="23" t="s">
        <v>1560</v>
      </c>
      <c r="C228" s="23" t="s">
        <v>616</v>
      </c>
      <c r="D228">
        <v>2202</v>
      </c>
      <c r="Z228" s="24" t="s">
        <v>1561</v>
      </c>
      <c r="AA228" s="24" t="e">
        <f>INDEX(allsections[[S]:[Order]],MATCH(X228,allsections[SGUID],0),3)</f>
        <v>#N/A</v>
      </c>
      <c r="AB228" s="24" t="e">
        <f>INDEX(allsections[[S]:[Order]],MATCH(Y228,allsections[SGUID],0),3)</f>
        <v>#N/A</v>
      </c>
      <c r="AC228" t="s">
        <v>1562</v>
      </c>
    </row>
    <row r="229" spans="1:29" x14ac:dyDescent="0.3">
      <c r="A229" t="s">
        <v>1563</v>
      </c>
      <c r="B229" t="s">
        <v>1564</v>
      </c>
      <c r="D229">
        <v>2203</v>
      </c>
      <c r="Z229" s="24" t="s">
        <v>1565</v>
      </c>
      <c r="AA229" s="24" t="e">
        <f>INDEX(allsections[[S]:[Order]],MATCH(X229,allsections[SGUID],0),3)</f>
        <v>#N/A</v>
      </c>
      <c r="AB229" s="24" t="e">
        <f>INDEX(allsections[[S]:[Order]],MATCH(Y229,allsections[SGUID],0),3)</f>
        <v>#N/A</v>
      </c>
      <c r="AC229" t="s">
        <v>1566</v>
      </c>
    </row>
    <row r="230" spans="1:29" x14ac:dyDescent="0.3">
      <c r="A230" t="s">
        <v>1567</v>
      </c>
      <c r="B230" t="s">
        <v>1568</v>
      </c>
      <c r="C230" t="s">
        <v>616</v>
      </c>
      <c r="D230">
        <v>2203</v>
      </c>
      <c r="Z230" s="24" t="s">
        <v>1569</v>
      </c>
      <c r="AA230" s="24" t="e">
        <f>INDEX(allsections[[S]:[Order]],MATCH(X230,allsections[SGUID],0),3)</f>
        <v>#N/A</v>
      </c>
      <c r="AB230" s="24" t="e">
        <f>INDEX(allsections[[S]:[Order]],MATCH(Y230,allsections[SGUID],0),3)</f>
        <v>#N/A</v>
      </c>
      <c r="AC230" t="s">
        <v>1570</v>
      </c>
    </row>
    <row r="231" spans="1:29" ht="72" x14ac:dyDescent="0.3">
      <c r="A231" t="s">
        <v>1571</v>
      </c>
      <c r="B231" s="23" t="s">
        <v>1572</v>
      </c>
      <c r="C231" s="23" t="s">
        <v>616</v>
      </c>
      <c r="D231">
        <v>2203</v>
      </c>
      <c r="Z231" s="24" t="s">
        <v>1573</v>
      </c>
      <c r="AA231" s="24" t="e">
        <f>INDEX(allsections[[S]:[Order]],MATCH(X231,allsections[SGUID],0),3)</f>
        <v>#N/A</v>
      </c>
      <c r="AB231" s="24" t="e">
        <f>INDEX(allsections[[S]:[Order]],MATCH(Y231,allsections[SGUID],0),3)</f>
        <v>#N/A</v>
      </c>
      <c r="AC231" t="s">
        <v>1574</v>
      </c>
    </row>
    <row r="232" spans="1:29" ht="100.8" x14ac:dyDescent="0.3">
      <c r="A232" t="s">
        <v>1575</v>
      </c>
      <c r="B232" s="23" t="s">
        <v>1576</v>
      </c>
      <c r="C232" s="23" t="s">
        <v>616</v>
      </c>
      <c r="D232">
        <v>2401</v>
      </c>
      <c r="Z232" s="24" t="s">
        <v>1577</v>
      </c>
      <c r="AA232" s="24" t="e">
        <f>INDEX(allsections[[S]:[Order]],MATCH(X232,allsections[SGUID],0),3)</f>
        <v>#N/A</v>
      </c>
      <c r="AB232" s="24" t="e">
        <f>INDEX(allsections[[S]:[Order]],MATCH(Y232,allsections[SGUID],0),3)</f>
        <v>#N/A</v>
      </c>
      <c r="AC232" t="s">
        <v>1578</v>
      </c>
    </row>
    <row r="233" spans="1:29" ht="100.8" x14ac:dyDescent="0.3">
      <c r="A233" t="s">
        <v>1579</v>
      </c>
      <c r="B233" s="23" t="s">
        <v>1580</v>
      </c>
      <c r="C233" s="23" t="s">
        <v>616</v>
      </c>
      <c r="D233">
        <v>2402</v>
      </c>
      <c r="Z233" s="24" t="s">
        <v>1581</v>
      </c>
      <c r="AA233" s="24" t="e">
        <f>INDEX(allsections[[S]:[Order]],MATCH(X233,allsections[SGUID],0),3)</f>
        <v>#N/A</v>
      </c>
      <c r="AB233" s="24" t="e">
        <f>INDEX(allsections[[S]:[Order]],MATCH(Y233,allsections[SGUID],0),3)</f>
        <v>#N/A</v>
      </c>
      <c r="AC233" t="s">
        <v>1582</v>
      </c>
    </row>
    <row r="234" spans="1:29" ht="244.8" x14ac:dyDescent="0.3">
      <c r="A234" t="s">
        <v>1583</v>
      </c>
      <c r="B234" s="23" t="s">
        <v>1584</v>
      </c>
      <c r="C234" s="23" t="s">
        <v>1585</v>
      </c>
      <c r="D234">
        <v>2501</v>
      </c>
      <c r="Z234" s="24" t="s">
        <v>1586</v>
      </c>
      <c r="AA234" s="24" t="e">
        <f>INDEX(allsections[[S]:[Order]],MATCH(X234,allsections[SGUID],0),3)</f>
        <v>#N/A</v>
      </c>
      <c r="AB234" s="24" t="e">
        <f>INDEX(allsections[[S]:[Order]],MATCH(Y234,allsections[SGUID],0),3)</f>
        <v>#N/A</v>
      </c>
      <c r="AC234" t="s">
        <v>1587</v>
      </c>
    </row>
    <row r="235" spans="1:29" ht="158.4" x14ac:dyDescent="0.3">
      <c r="A235" t="s">
        <v>1588</v>
      </c>
      <c r="B235" s="23" t="s">
        <v>1589</v>
      </c>
      <c r="C235" s="23" t="s">
        <v>616</v>
      </c>
      <c r="D235">
        <v>2502</v>
      </c>
      <c r="Z235" s="24" t="s">
        <v>1590</v>
      </c>
      <c r="AA235" s="24" t="e">
        <f>INDEX(allsections[[S]:[Order]],MATCH(X235,allsections[SGUID],0),3)</f>
        <v>#N/A</v>
      </c>
      <c r="AB235" s="24" t="e">
        <f>INDEX(allsections[[S]:[Order]],MATCH(Y235,allsections[SGUID],0),3)</f>
        <v>#N/A</v>
      </c>
      <c r="AC235" t="s">
        <v>1591</v>
      </c>
    </row>
    <row r="236" spans="1:29" ht="86.4" x14ac:dyDescent="0.3">
      <c r="A236" t="s">
        <v>1592</v>
      </c>
      <c r="B236" s="23" t="s">
        <v>1593</v>
      </c>
      <c r="C236" s="23" t="s">
        <v>616</v>
      </c>
      <c r="D236">
        <v>2503</v>
      </c>
      <c r="Z236" s="24" t="s">
        <v>1594</v>
      </c>
      <c r="AA236" s="24" t="e">
        <f>INDEX(allsections[[S]:[Order]],MATCH(X236,allsections[SGUID],0),3)</f>
        <v>#N/A</v>
      </c>
      <c r="AB236" s="24" t="e">
        <f>INDEX(allsections[[S]:[Order]],MATCH(Y236,allsections[SGUID],0),3)</f>
        <v>#N/A</v>
      </c>
      <c r="AC236" t="s">
        <v>1595</v>
      </c>
    </row>
    <row r="237" spans="1:29" ht="57.6" x14ac:dyDescent="0.3">
      <c r="A237" t="s">
        <v>1596</v>
      </c>
      <c r="B237" s="23" t="s">
        <v>1597</v>
      </c>
      <c r="C237" s="23" t="s">
        <v>616</v>
      </c>
      <c r="D237">
        <v>2601</v>
      </c>
      <c r="Z237" s="24" t="s">
        <v>1598</v>
      </c>
      <c r="AA237" s="24" t="e">
        <f>INDEX(allsections[[S]:[Order]],MATCH(X237,allsections[SGUID],0),3)</f>
        <v>#N/A</v>
      </c>
      <c r="AB237" s="24" t="e">
        <f>INDEX(allsections[[S]:[Order]],MATCH(Y237,allsections[SGUID],0),3)</f>
        <v>#N/A</v>
      </c>
      <c r="AC237" t="s">
        <v>1599</v>
      </c>
    </row>
    <row r="238" spans="1:29" ht="43.2" x14ac:dyDescent="0.3">
      <c r="A238" t="s">
        <v>1600</v>
      </c>
      <c r="B238" s="23" t="s">
        <v>1601</v>
      </c>
      <c r="C238" s="23" t="s">
        <v>616</v>
      </c>
      <c r="D238">
        <v>2602</v>
      </c>
      <c r="Z238" s="24" t="s">
        <v>1602</v>
      </c>
      <c r="AA238" s="24" t="e">
        <f>INDEX(allsections[[S]:[Order]],MATCH(X238,allsections[SGUID],0),3)</f>
        <v>#N/A</v>
      </c>
      <c r="AB238" s="24" t="e">
        <f>INDEX(allsections[[S]:[Order]],MATCH(Y238,allsections[SGUID],0),3)</f>
        <v>#N/A</v>
      </c>
      <c r="AC238" t="s">
        <v>1603</v>
      </c>
    </row>
    <row r="239" spans="1:29" ht="100.8" x14ac:dyDescent="0.3">
      <c r="A239" t="s">
        <v>1604</v>
      </c>
      <c r="B239" s="23" t="s">
        <v>1605</v>
      </c>
      <c r="C239" s="23"/>
      <c r="D239">
        <v>2801</v>
      </c>
      <c r="Z239" s="24" t="s">
        <v>1606</v>
      </c>
      <c r="AA239" s="24" t="e">
        <f>INDEX(allsections[[S]:[Order]],MATCH(X239,allsections[SGUID],0),3)</f>
        <v>#N/A</v>
      </c>
      <c r="AB239" s="24" t="e">
        <f>INDEX(allsections[[S]:[Order]],MATCH(Y239,allsections[SGUID],0),3)</f>
        <v>#N/A</v>
      </c>
      <c r="AC239" t="s">
        <v>1607</v>
      </c>
    </row>
    <row r="240" spans="1:29" ht="72" x14ac:dyDescent="0.3">
      <c r="A240" t="s">
        <v>1608</v>
      </c>
      <c r="B240" s="23" t="s">
        <v>1609</v>
      </c>
      <c r="C240" s="23" t="s">
        <v>616</v>
      </c>
      <c r="D240">
        <v>2801</v>
      </c>
      <c r="Z240" s="24" t="s">
        <v>1610</v>
      </c>
      <c r="AA240" s="24" t="e">
        <f>INDEX(allsections[[S]:[Order]],MATCH(X240,allsections[SGUID],0),3)</f>
        <v>#N/A</v>
      </c>
      <c r="AB240" s="24" t="e">
        <f>INDEX(allsections[[S]:[Order]],MATCH(Y240,allsections[SGUID],0),3)</f>
        <v>#N/A</v>
      </c>
      <c r="AC240" t="s">
        <v>1611</v>
      </c>
    </row>
    <row r="241" spans="1:29" ht="86.4" x14ac:dyDescent="0.3">
      <c r="A241" t="s">
        <v>1612</v>
      </c>
      <c r="B241" s="23" t="s">
        <v>1613</v>
      </c>
      <c r="C241" s="23" t="s">
        <v>616</v>
      </c>
      <c r="D241">
        <v>2801</v>
      </c>
      <c r="Z241" s="24" t="s">
        <v>1614</v>
      </c>
      <c r="AA241" s="24" t="e">
        <f>INDEX(allsections[[S]:[Order]],MATCH(X241,allsections[SGUID],0),3)</f>
        <v>#N/A</v>
      </c>
      <c r="AB241" s="24" t="e">
        <f>INDEX(allsections[[S]:[Order]],MATCH(Y241,allsections[SGUID],0),3)</f>
        <v>#N/A</v>
      </c>
      <c r="AC241" t="s">
        <v>1615</v>
      </c>
    </row>
    <row r="242" spans="1:29" ht="72" x14ac:dyDescent="0.3">
      <c r="A242" t="s">
        <v>1616</v>
      </c>
      <c r="B242" s="23" t="s">
        <v>1617</v>
      </c>
      <c r="C242" s="23"/>
      <c r="D242">
        <v>2802</v>
      </c>
      <c r="Z242" s="24" t="s">
        <v>1618</v>
      </c>
      <c r="AA242" s="24" t="e">
        <f>INDEX(allsections[[S]:[Order]],MATCH(X242,allsections[SGUID],0),3)</f>
        <v>#N/A</v>
      </c>
      <c r="AB242" s="24" t="e">
        <f>INDEX(allsections[[S]:[Order]],MATCH(Y242,allsections[SGUID],0),3)</f>
        <v>#N/A</v>
      </c>
      <c r="AC242" t="s">
        <v>1619</v>
      </c>
    </row>
    <row r="243" spans="1:29" ht="316.8" x14ac:dyDescent="0.3">
      <c r="A243" t="s">
        <v>1620</v>
      </c>
      <c r="B243" s="23" t="s">
        <v>1621</v>
      </c>
      <c r="C243" s="23" t="s">
        <v>1622</v>
      </c>
      <c r="D243">
        <v>2802</v>
      </c>
      <c r="Z243" s="24" t="s">
        <v>1623</v>
      </c>
      <c r="AA243" s="24" t="e">
        <f>INDEX(allsections[[S]:[Order]],MATCH(X243,allsections[SGUID],0),3)</f>
        <v>#N/A</v>
      </c>
      <c r="AB243" s="24" t="e">
        <f>INDEX(allsections[[S]:[Order]],MATCH(Y243,allsections[SGUID],0),3)</f>
        <v>#N/A</v>
      </c>
      <c r="AC243" t="s">
        <v>1624</v>
      </c>
    </row>
    <row r="244" spans="1:29" ht="57.6" x14ac:dyDescent="0.3">
      <c r="A244" t="s">
        <v>1625</v>
      </c>
      <c r="B244" s="23" t="s">
        <v>1626</v>
      </c>
      <c r="C244" s="23" t="s">
        <v>616</v>
      </c>
      <c r="D244">
        <v>2802</v>
      </c>
      <c r="Z244" s="24" t="s">
        <v>1627</v>
      </c>
      <c r="AA244" s="24" t="e">
        <f>INDEX(allsections[[S]:[Order]],MATCH(X244,allsections[SGUID],0),3)</f>
        <v>#N/A</v>
      </c>
      <c r="AB244" s="24" t="e">
        <f>INDEX(allsections[[S]:[Order]],MATCH(Y244,allsections[SGUID],0),3)</f>
        <v>#N/A</v>
      </c>
      <c r="AC244" t="s">
        <v>1628</v>
      </c>
    </row>
    <row r="245" spans="1:29" ht="288" x14ac:dyDescent="0.3">
      <c r="A245" t="s">
        <v>1629</v>
      </c>
      <c r="B245" s="23" t="s">
        <v>1630</v>
      </c>
      <c r="C245" s="23" t="s">
        <v>1631</v>
      </c>
      <c r="D245">
        <v>2803</v>
      </c>
      <c r="Z245" s="24" t="s">
        <v>1632</v>
      </c>
      <c r="AA245" s="24" t="e">
        <f>INDEX(allsections[[S]:[Order]],MATCH(X245,allsections[SGUID],0),3)</f>
        <v>#N/A</v>
      </c>
      <c r="AB245" s="24" t="e">
        <f>INDEX(allsections[[S]:[Order]],MATCH(Y245,allsections[SGUID],0),3)</f>
        <v>#N/A</v>
      </c>
      <c r="AC245" t="s">
        <v>1633</v>
      </c>
    </row>
    <row r="246" spans="1:29" ht="43.2" x14ac:dyDescent="0.3">
      <c r="A246" t="s">
        <v>1634</v>
      </c>
      <c r="B246" s="23" t="s">
        <v>1635</v>
      </c>
      <c r="C246" s="23" t="s">
        <v>616</v>
      </c>
      <c r="D246">
        <v>2803</v>
      </c>
      <c r="Z246" s="24" t="s">
        <v>1636</v>
      </c>
      <c r="AA246" s="24" t="e">
        <f>INDEX(allsections[[S]:[Order]],MATCH(X246,allsections[SGUID],0),3)</f>
        <v>#N/A</v>
      </c>
      <c r="AB246" s="24" t="e">
        <f>INDEX(allsections[[S]:[Order]],MATCH(Y246,allsections[SGUID],0),3)</f>
        <v>#N/A</v>
      </c>
      <c r="AC246" t="s">
        <v>1637</v>
      </c>
    </row>
    <row r="247" spans="1:29" ht="259.2" x14ac:dyDescent="0.3">
      <c r="A247" t="s">
        <v>1638</v>
      </c>
      <c r="B247" s="23" t="s">
        <v>1639</v>
      </c>
      <c r="C247" s="23" t="s">
        <v>1640</v>
      </c>
      <c r="D247">
        <v>2804</v>
      </c>
      <c r="Z247" s="24" t="s">
        <v>1641</v>
      </c>
      <c r="AA247" s="24" t="e">
        <f>INDEX(allsections[[S]:[Order]],MATCH(X247,allsections[SGUID],0),3)</f>
        <v>#N/A</v>
      </c>
      <c r="AB247" s="24" t="e">
        <f>INDEX(allsections[[S]:[Order]],MATCH(Y247,allsections[SGUID],0),3)</f>
        <v>#N/A</v>
      </c>
      <c r="AC247" t="s">
        <v>1642</v>
      </c>
    </row>
    <row r="248" spans="1:29" ht="409.6" x14ac:dyDescent="0.3">
      <c r="A248" t="s">
        <v>1643</v>
      </c>
      <c r="B248" s="23" t="s">
        <v>1644</v>
      </c>
      <c r="C248" s="23" t="s">
        <v>1645</v>
      </c>
      <c r="D248">
        <v>2805</v>
      </c>
      <c r="Z248" s="24" t="s">
        <v>1646</v>
      </c>
      <c r="AA248" s="24" t="e">
        <f>INDEX(allsections[[S]:[Order]],MATCH(X248,allsections[SGUID],0),3)</f>
        <v>#N/A</v>
      </c>
      <c r="AB248" s="24" t="e">
        <f>INDEX(allsections[[S]:[Order]],MATCH(Y248,allsections[SGUID],0),3)</f>
        <v>#N/A</v>
      </c>
      <c r="AC248" t="s">
        <v>1647</v>
      </c>
    </row>
    <row r="249" spans="1:29" ht="57.6" x14ac:dyDescent="0.3">
      <c r="A249" t="s">
        <v>1648</v>
      </c>
      <c r="B249" s="23" t="s">
        <v>1649</v>
      </c>
      <c r="C249" s="23" t="s">
        <v>616</v>
      </c>
      <c r="D249">
        <v>2806</v>
      </c>
      <c r="Z249" s="24" t="s">
        <v>1650</v>
      </c>
      <c r="AA249" s="24" t="e">
        <f>INDEX(allsections[[S]:[Order]],MATCH(X249,allsections[SGUID],0),3)</f>
        <v>#N/A</v>
      </c>
      <c r="AB249" s="24" t="e">
        <f>INDEX(allsections[[S]:[Order]],MATCH(Y249,allsections[SGUID],0),3)</f>
        <v>#N/A</v>
      </c>
      <c r="AC249" t="s">
        <v>1651</v>
      </c>
    </row>
    <row r="250" spans="1:29" ht="72" x14ac:dyDescent="0.3">
      <c r="A250" t="s">
        <v>1652</v>
      </c>
      <c r="B250" s="23" t="s">
        <v>1653</v>
      </c>
      <c r="C250" s="23"/>
      <c r="D250">
        <v>2901</v>
      </c>
      <c r="Z250" s="24" t="s">
        <v>1654</v>
      </c>
      <c r="AA250" s="24" t="e">
        <f>INDEX(allsections[[S]:[Order]],MATCH(X250,allsections[SGUID],0),3)</f>
        <v>#N/A</v>
      </c>
      <c r="AB250" s="24" t="e">
        <f>INDEX(allsections[[S]:[Order]],MATCH(Y250,allsections[SGUID],0),3)</f>
        <v>#N/A</v>
      </c>
      <c r="AC250" t="s">
        <v>1655</v>
      </c>
    </row>
    <row r="251" spans="1:29" ht="57.6" x14ac:dyDescent="0.3">
      <c r="A251" t="s">
        <v>1656</v>
      </c>
      <c r="B251" s="23" t="s">
        <v>1657</v>
      </c>
      <c r="C251" s="23" t="s">
        <v>616</v>
      </c>
      <c r="D251">
        <v>2901</v>
      </c>
      <c r="Z251" s="24" t="s">
        <v>1658</v>
      </c>
      <c r="AA251" s="24" t="e">
        <f>INDEX(allsections[[S]:[Order]],MATCH(X251,allsections[SGUID],0),3)</f>
        <v>#N/A</v>
      </c>
      <c r="AB251" s="24" t="e">
        <f>INDEX(allsections[[S]:[Order]],MATCH(Y251,allsections[SGUID],0),3)</f>
        <v>#N/A</v>
      </c>
      <c r="AC251" t="s">
        <v>1659</v>
      </c>
    </row>
    <row r="252" spans="1:29" ht="43.2" x14ac:dyDescent="0.3">
      <c r="A252" t="s">
        <v>1660</v>
      </c>
      <c r="B252" s="23" t="s">
        <v>1661</v>
      </c>
      <c r="C252" s="23"/>
      <c r="D252">
        <v>2902</v>
      </c>
      <c r="Z252" s="24" t="s">
        <v>1662</v>
      </c>
      <c r="AA252" s="24" t="e">
        <f>INDEX(allsections[[S]:[Order]],MATCH(X252,allsections[SGUID],0),3)</f>
        <v>#N/A</v>
      </c>
      <c r="AB252" s="24" t="e">
        <f>INDEX(allsections[[S]:[Order]],MATCH(Y252,allsections[SGUID],0),3)</f>
        <v>#N/A</v>
      </c>
      <c r="AC252" t="s">
        <v>1663</v>
      </c>
    </row>
    <row r="253" spans="1:29" ht="28.8" x14ac:dyDescent="0.3">
      <c r="A253" t="s">
        <v>1664</v>
      </c>
      <c r="B253" s="23" t="s">
        <v>1665</v>
      </c>
      <c r="C253" s="23" t="s">
        <v>616</v>
      </c>
      <c r="D253">
        <v>2902</v>
      </c>
      <c r="Z253" s="24" t="s">
        <v>1666</v>
      </c>
      <c r="AA253" s="24" t="e">
        <f>INDEX(allsections[[S]:[Order]],MATCH(X253,allsections[SGUID],0),3)</f>
        <v>#N/A</v>
      </c>
      <c r="AB253" s="24" t="e">
        <f>INDEX(allsections[[S]:[Order]],MATCH(Y253,allsections[SGUID],0),3)</f>
        <v>#N/A</v>
      </c>
      <c r="AC253" t="s">
        <v>1667</v>
      </c>
    </row>
    <row r="254" spans="1:29" ht="57.6" x14ac:dyDescent="0.3">
      <c r="A254" t="s">
        <v>1668</v>
      </c>
      <c r="B254" s="23" t="s">
        <v>1669</v>
      </c>
      <c r="C254" s="23"/>
      <c r="D254">
        <v>2903</v>
      </c>
      <c r="Z254" s="24" t="s">
        <v>1670</v>
      </c>
      <c r="AA254" s="24" t="e">
        <f>INDEX(allsections[[S]:[Order]],MATCH(X254,allsections[SGUID],0),3)</f>
        <v>#N/A</v>
      </c>
      <c r="AB254" s="24" t="e">
        <f>INDEX(allsections[[S]:[Order]],MATCH(Y254,allsections[SGUID],0),3)</f>
        <v>#N/A</v>
      </c>
      <c r="AC254" t="s">
        <v>1671</v>
      </c>
    </row>
    <row r="255" spans="1:29" ht="43.2" x14ac:dyDescent="0.3">
      <c r="A255" t="s">
        <v>1672</v>
      </c>
      <c r="B255" s="23" t="s">
        <v>1673</v>
      </c>
      <c r="C255" s="23" t="s">
        <v>616</v>
      </c>
      <c r="D255">
        <v>2903</v>
      </c>
      <c r="Z255" s="24" t="s">
        <v>1674</v>
      </c>
      <c r="AA255" s="24" t="e">
        <f>INDEX(allsections[[S]:[Order]],MATCH(X255,allsections[SGUID],0),3)</f>
        <v>#N/A</v>
      </c>
      <c r="AB255" s="24" t="e">
        <f>INDEX(allsections[[S]:[Order]],MATCH(Y255,allsections[SGUID],0),3)</f>
        <v>#N/A</v>
      </c>
      <c r="AC255" t="s">
        <v>1675</v>
      </c>
    </row>
    <row r="256" spans="1:29" ht="57.6" x14ac:dyDescent="0.3">
      <c r="A256" t="s">
        <v>1676</v>
      </c>
      <c r="B256" s="23" t="s">
        <v>1677</v>
      </c>
      <c r="C256" s="23"/>
      <c r="D256">
        <v>2904</v>
      </c>
      <c r="Z256" s="24" t="s">
        <v>1678</v>
      </c>
      <c r="AA256" s="24" t="e">
        <f>INDEX(allsections[[S]:[Order]],MATCH(X256,allsections[SGUID],0),3)</f>
        <v>#N/A</v>
      </c>
      <c r="AB256" s="24" t="e">
        <f>INDEX(allsections[[S]:[Order]],MATCH(Y256,allsections[SGUID],0),3)</f>
        <v>#N/A</v>
      </c>
      <c r="AC256" t="s">
        <v>1679</v>
      </c>
    </row>
    <row r="257" spans="1:29" ht="43.2" x14ac:dyDescent="0.3">
      <c r="A257" t="s">
        <v>1680</v>
      </c>
      <c r="B257" s="23" t="s">
        <v>1681</v>
      </c>
      <c r="C257" s="23" t="s">
        <v>616</v>
      </c>
      <c r="D257">
        <v>2904</v>
      </c>
      <c r="Z257" s="24" t="s">
        <v>1682</v>
      </c>
      <c r="AA257" s="24" t="e">
        <f>INDEX(allsections[[S]:[Order]],MATCH(X257,allsections[SGUID],0),3)</f>
        <v>#N/A</v>
      </c>
      <c r="AB257" s="24" t="e">
        <f>INDEX(allsections[[S]:[Order]],MATCH(Y257,allsections[SGUID],0),3)</f>
        <v>#N/A</v>
      </c>
      <c r="AC257" t="s">
        <v>1683</v>
      </c>
    </row>
    <row r="258" spans="1:29" ht="129.6" x14ac:dyDescent="0.3">
      <c r="A258" t="s">
        <v>1684</v>
      </c>
      <c r="B258" s="23" t="s">
        <v>1685</v>
      </c>
      <c r="C258" s="23"/>
      <c r="D258">
        <v>3001</v>
      </c>
      <c r="Z258" s="24" t="s">
        <v>1686</v>
      </c>
      <c r="AA258" s="24" t="e">
        <f>INDEX(allsections[[S]:[Order]],MATCH(X258,allsections[SGUID],0),3)</f>
        <v>#N/A</v>
      </c>
      <c r="AB258" s="24" t="e">
        <f>INDEX(allsections[[S]:[Order]],MATCH(Y258,allsections[SGUID],0),3)</f>
        <v>#N/A</v>
      </c>
      <c r="AC258" t="s">
        <v>1687</v>
      </c>
    </row>
    <row r="259" spans="1:29" ht="115.2" x14ac:dyDescent="0.3">
      <c r="A259" t="s">
        <v>1688</v>
      </c>
      <c r="B259" s="23" t="s">
        <v>1689</v>
      </c>
      <c r="C259" s="23" t="s">
        <v>616</v>
      </c>
      <c r="D259">
        <v>3001</v>
      </c>
      <c r="Z259" s="24" t="s">
        <v>1690</v>
      </c>
      <c r="AA259" s="24" t="e">
        <f>INDEX(allsections[[S]:[Order]],MATCH(X259,allsections[SGUID],0),3)</f>
        <v>#N/A</v>
      </c>
      <c r="AB259" s="24" t="e">
        <f>INDEX(allsections[[S]:[Order]],MATCH(Y259,allsections[SGUID],0),3)</f>
        <v>#N/A</v>
      </c>
      <c r="AC259" t="s">
        <v>1691</v>
      </c>
    </row>
    <row r="260" spans="1:29" ht="57.6" x14ac:dyDescent="0.3">
      <c r="A260" t="s">
        <v>1692</v>
      </c>
      <c r="B260" s="23" t="s">
        <v>1693</v>
      </c>
      <c r="C260" s="23"/>
      <c r="D260">
        <v>3002</v>
      </c>
      <c r="Z260" s="24" t="s">
        <v>1694</v>
      </c>
      <c r="AA260" s="24" t="e">
        <f>INDEX(allsections[[S]:[Order]],MATCH(X260,allsections[SGUID],0),3)</f>
        <v>#N/A</v>
      </c>
      <c r="AB260" s="24" t="e">
        <f>INDEX(allsections[[S]:[Order]],MATCH(Y260,allsections[SGUID],0),3)</f>
        <v>#N/A</v>
      </c>
      <c r="AC260" t="s">
        <v>1695</v>
      </c>
    </row>
    <row r="261" spans="1:29" ht="43.2" x14ac:dyDescent="0.3">
      <c r="A261" t="s">
        <v>1696</v>
      </c>
      <c r="B261" s="23" t="s">
        <v>1697</v>
      </c>
      <c r="C261" s="23" t="s">
        <v>616</v>
      </c>
      <c r="D261">
        <v>3002</v>
      </c>
      <c r="Z261" s="24" t="s">
        <v>1698</v>
      </c>
      <c r="AA261" s="24" t="e">
        <f>INDEX(allsections[[S]:[Order]],MATCH(X261,allsections[SGUID],0),3)</f>
        <v>#N/A</v>
      </c>
      <c r="AB261" s="24" t="e">
        <f>INDEX(allsections[[S]:[Order]],MATCH(Y261,allsections[SGUID],0),3)</f>
        <v>#N/A</v>
      </c>
      <c r="AC261" t="s">
        <v>1699</v>
      </c>
    </row>
    <row r="262" spans="1:29" ht="86.4" x14ac:dyDescent="0.3">
      <c r="A262" t="s">
        <v>1700</v>
      </c>
      <c r="B262" s="23" t="s">
        <v>1701</v>
      </c>
      <c r="C262" s="23"/>
      <c r="D262">
        <v>3003</v>
      </c>
      <c r="Z262" s="24" t="s">
        <v>1702</v>
      </c>
      <c r="AA262" s="24" t="e">
        <f>INDEX(allsections[[S]:[Order]],MATCH(X262,allsections[SGUID],0),3)</f>
        <v>#N/A</v>
      </c>
      <c r="AB262" s="24" t="e">
        <f>INDEX(allsections[[S]:[Order]],MATCH(Y262,allsections[SGUID],0),3)</f>
        <v>#N/A</v>
      </c>
      <c r="AC262" t="s">
        <v>1703</v>
      </c>
    </row>
    <row r="263" spans="1:29" ht="72" x14ac:dyDescent="0.3">
      <c r="A263" t="s">
        <v>1704</v>
      </c>
      <c r="B263" s="23" t="s">
        <v>1705</v>
      </c>
      <c r="C263" s="23" t="s">
        <v>616</v>
      </c>
      <c r="D263">
        <v>3003</v>
      </c>
      <c r="Z263" s="24" t="s">
        <v>1706</v>
      </c>
      <c r="AA263" s="24" t="e">
        <f>INDEX(allsections[[S]:[Order]],MATCH(X263,allsections[SGUID],0),3)</f>
        <v>#N/A</v>
      </c>
      <c r="AB263" s="24" t="e">
        <f>INDEX(allsections[[S]:[Order]],MATCH(Y263,allsections[SGUID],0),3)</f>
        <v>#N/A</v>
      </c>
      <c r="AC263" t="s">
        <v>1707</v>
      </c>
    </row>
    <row r="264" spans="1:29" ht="57.6" x14ac:dyDescent="0.3">
      <c r="A264" t="s">
        <v>1708</v>
      </c>
      <c r="B264" s="23" t="s">
        <v>1709</v>
      </c>
      <c r="C264" s="23"/>
      <c r="D264">
        <v>3004</v>
      </c>
      <c r="Z264" s="24" t="s">
        <v>1710</v>
      </c>
      <c r="AA264" s="24" t="e">
        <f>INDEX(allsections[[S]:[Order]],MATCH(X264,allsections[SGUID],0),3)</f>
        <v>#N/A</v>
      </c>
      <c r="AB264" s="24" t="e">
        <f>INDEX(allsections[[S]:[Order]],MATCH(Y264,allsections[SGUID],0),3)</f>
        <v>#N/A</v>
      </c>
      <c r="AC264" t="s">
        <v>1711</v>
      </c>
    </row>
    <row r="265" spans="1:29" ht="43.2" x14ac:dyDescent="0.3">
      <c r="A265" t="s">
        <v>1712</v>
      </c>
      <c r="B265" s="23" t="s">
        <v>1713</v>
      </c>
      <c r="C265" s="23" t="s">
        <v>616</v>
      </c>
      <c r="D265">
        <v>3004</v>
      </c>
      <c r="Z265" s="24" t="s">
        <v>1714</v>
      </c>
      <c r="AA265" s="24" t="e">
        <f>INDEX(allsections[[S]:[Order]],MATCH(X265,allsections[SGUID],0),3)</f>
        <v>#N/A</v>
      </c>
      <c r="AB265" s="24" t="e">
        <f>INDEX(allsections[[S]:[Order]],MATCH(Y265,allsections[SGUID],0),3)</f>
        <v>#N/A</v>
      </c>
      <c r="AC265" t="s">
        <v>1715</v>
      </c>
    </row>
    <row r="266" spans="1:29" ht="57.6" x14ac:dyDescent="0.3">
      <c r="A266" t="s">
        <v>1716</v>
      </c>
      <c r="B266" s="23" t="s">
        <v>1717</v>
      </c>
      <c r="D266">
        <v>3005</v>
      </c>
      <c r="Z266" s="24" t="s">
        <v>1718</v>
      </c>
      <c r="AA266" s="24" t="e">
        <f>INDEX(allsections[[S]:[Order]],MATCH(X266,allsections[SGUID],0),3)</f>
        <v>#N/A</v>
      </c>
      <c r="AB266" s="24" t="e">
        <f>INDEX(allsections[[S]:[Order]],MATCH(Y266,allsections[SGUID],0),3)</f>
        <v>#N/A</v>
      </c>
      <c r="AC266" t="s">
        <v>1719</v>
      </c>
    </row>
    <row r="267" spans="1:29" ht="409.6" x14ac:dyDescent="0.3">
      <c r="A267" t="s">
        <v>1720</v>
      </c>
      <c r="B267" s="23" t="s">
        <v>1721</v>
      </c>
      <c r="C267" s="23" t="s">
        <v>1200</v>
      </c>
      <c r="D267">
        <v>3005</v>
      </c>
      <c r="Z267" s="24" t="s">
        <v>1722</v>
      </c>
      <c r="AA267" s="24" t="e">
        <f>INDEX(allsections[[S]:[Order]],MATCH(X267,allsections[SGUID],0),3)</f>
        <v>#N/A</v>
      </c>
      <c r="AB267" s="24" t="e">
        <f>INDEX(allsections[[S]:[Order]],MATCH(Y267,allsections[SGUID],0),3)</f>
        <v>#N/A</v>
      </c>
      <c r="AC267" t="s">
        <v>1723</v>
      </c>
    </row>
    <row r="268" spans="1:29" ht="100.8" x14ac:dyDescent="0.3">
      <c r="A268" t="s">
        <v>1724</v>
      </c>
      <c r="B268" s="23" t="s">
        <v>1725</v>
      </c>
      <c r="C268" s="23"/>
      <c r="D268">
        <v>3006</v>
      </c>
      <c r="Z268" s="24" t="s">
        <v>1726</v>
      </c>
      <c r="AA268" s="24" t="e">
        <f>INDEX(allsections[[S]:[Order]],MATCH(X268,allsections[SGUID],0),3)</f>
        <v>#N/A</v>
      </c>
      <c r="AB268" s="24" t="e">
        <f>INDEX(allsections[[S]:[Order]],MATCH(Y268,allsections[SGUID],0),3)</f>
        <v>#N/A</v>
      </c>
      <c r="AC268" t="s">
        <v>1727</v>
      </c>
    </row>
    <row r="269" spans="1:29" ht="86.4" x14ac:dyDescent="0.3">
      <c r="A269" t="s">
        <v>1728</v>
      </c>
      <c r="B269" s="23" t="s">
        <v>1729</v>
      </c>
      <c r="C269" s="23" t="s">
        <v>616</v>
      </c>
      <c r="D269">
        <v>3006</v>
      </c>
      <c r="Z269" s="24" t="s">
        <v>1730</v>
      </c>
      <c r="AA269" s="24" t="e">
        <f>INDEX(allsections[[S]:[Order]],MATCH(X269,allsections[SGUID],0),3)</f>
        <v>#N/A</v>
      </c>
      <c r="AB269" s="24" t="e">
        <f>INDEX(allsections[[S]:[Order]],MATCH(Y269,allsections[SGUID],0),3)</f>
        <v>#N/A</v>
      </c>
      <c r="AC269" t="s">
        <v>1731</v>
      </c>
    </row>
    <row r="270" spans="1:29" ht="100.8" x14ac:dyDescent="0.3">
      <c r="A270" t="s">
        <v>1732</v>
      </c>
      <c r="B270" s="23" t="s">
        <v>1733</v>
      </c>
      <c r="C270" s="23"/>
      <c r="D270">
        <v>3201</v>
      </c>
      <c r="Z270" s="24" t="s">
        <v>1734</v>
      </c>
      <c r="AA270" s="24" t="e">
        <f>INDEX(allsections[[S]:[Order]],MATCH(X270,allsections[SGUID],0),3)</f>
        <v>#N/A</v>
      </c>
      <c r="AB270" s="24" t="e">
        <f>INDEX(allsections[[S]:[Order]],MATCH(Y270,allsections[SGUID],0),3)</f>
        <v>#N/A</v>
      </c>
      <c r="AC270" t="s">
        <v>1735</v>
      </c>
    </row>
    <row r="271" spans="1:29" ht="86.4" x14ac:dyDescent="0.3">
      <c r="A271" t="s">
        <v>1736</v>
      </c>
      <c r="B271" s="23" t="s">
        <v>1737</v>
      </c>
      <c r="C271" s="23" t="s">
        <v>616</v>
      </c>
      <c r="D271">
        <v>3201</v>
      </c>
      <c r="Z271" s="24" t="s">
        <v>1738</v>
      </c>
      <c r="AA271" s="24" t="e">
        <f>INDEX(allsections[[S]:[Order]],MATCH(X271,allsections[SGUID],0),3)</f>
        <v>#N/A</v>
      </c>
      <c r="AB271" s="24" t="e">
        <f>INDEX(allsections[[S]:[Order]],MATCH(Y271,allsections[SGUID],0),3)</f>
        <v>#N/A</v>
      </c>
      <c r="AC271" t="s">
        <v>1739</v>
      </c>
    </row>
    <row r="272" spans="1:29" ht="72" x14ac:dyDescent="0.3">
      <c r="A272" t="s">
        <v>1740</v>
      </c>
      <c r="B272" s="23" t="s">
        <v>1741</v>
      </c>
      <c r="C272" s="23"/>
      <c r="D272">
        <v>3202</v>
      </c>
      <c r="Z272" s="24" t="s">
        <v>1742</v>
      </c>
      <c r="AA272" s="24" t="e">
        <f>INDEX(allsections[[S]:[Order]],MATCH(X272,allsections[SGUID],0),3)</f>
        <v>#N/A</v>
      </c>
      <c r="AB272" s="24" t="e">
        <f>INDEX(allsections[[S]:[Order]],MATCH(Y272,allsections[SGUID],0),3)</f>
        <v>#N/A</v>
      </c>
      <c r="AC272" t="s">
        <v>1743</v>
      </c>
    </row>
    <row r="273" spans="1:29" ht="57.6" x14ac:dyDescent="0.3">
      <c r="A273" t="s">
        <v>1744</v>
      </c>
      <c r="B273" s="23" t="s">
        <v>1745</v>
      </c>
      <c r="C273" s="23" t="s">
        <v>616</v>
      </c>
      <c r="D273">
        <v>3202</v>
      </c>
      <c r="Z273" s="24" t="s">
        <v>1746</v>
      </c>
      <c r="AA273" s="24" t="e">
        <f>INDEX(allsections[[S]:[Order]],MATCH(X273,allsections[SGUID],0),3)</f>
        <v>#N/A</v>
      </c>
      <c r="AB273" s="24" t="e">
        <f>INDEX(allsections[[S]:[Order]],MATCH(Y273,allsections[SGUID],0),3)</f>
        <v>#N/A</v>
      </c>
      <c r="AC273" t="s">
        <v>1747</v>
      </c>
    </row>
    <row r="274" spans="1:29" ht="115.2" x14ac:dyDescent="0.3">
      <c r="A274" t="s">
        <v>1748</v>
      </c>
      <c r="B274" s="23" t="s">
        <v>1749</v>
      </c>
      <c r="C274" s="23"/>
      <c r="D274">
        <v>3203</v>
      </c>
      <c r="Z274" s="24" t="s">
        <v>1750</v>
      </c>
      <c r="AA274" s="24" t="e">
        <f>INDEX(allsections[[S]:[Order]],MATCH(X274,allsections[SGUID],0),3)</f>
        <v>#N/A</v>
      </c>
      <c r="AB274" s="24" t="e">
        <f>INDEX(allsections[[S]:[Order]],MATCH(Y274,allsections[SGUID],0),3)</f>
        <v>#N/A</v>
      </c>
      <c r="AC274" t="s">
        <v>1751</v>
      </c>
    </row>
    <row r="275" spans="1:29" ht="100.8" x14ac:dyDescent="0.3">
      <c r="A275" t="s">
        <v>1752</v>
      </c>
      <c r="B275" s="23" t="s">
        <v>1753</v>
      </c>
      <c r="C275" s="23" t="s">
        <v>616</v>
      </c>
      <c r="D275">
        <v>3203</v>
      </c>
      <c r="Z275" s="24" t="s">
        <v>1754</v>
      </c>
      <c r="AA275" s="24" t="e">
        <f>INDEX(allsections[[S]:[Order]],MATCH(X275,allsections[SGUID],0),3)</f>
        <v>#N/A</v>
      </c>
      <c r="AB275" s="24" t="e">
        <f>INDEX(allsections[[S]:[Order]],MATCH(Y275,allsections[SGUID],0),3)</f>
        <v>#N/A</v>
      </c>
      <c r="AC275" t="s">
        <v>1755</v>
      </c>
    </row>
    <row r="276" spans="1:29" ht="72" x14ac:dyDescent="0.3">
      <c r="A276" t="s">
        <v>1756</v>
      </c>
      <c r="B276" s="23" t="s">
        <v>1757</v>
      </c>
      <c r="C276" s="23"/>
      <c r="D276">
        <v>3204</v>
      </c>
      <c r="Z276" s="24" t="s">
        <v>1758</v>
      </c>
      <c r="AA276" s="24" t="e">
        <f>INDEX(allsections[[S]:[Order]],MATCH(X276,allsections[SGUID],0),3)</f>
        <v>#N/A</v>
      </c>
      <c r="AB276" s="24" t="e">
        <f>INDEX(allsections[[S]:[Order]],MATCH(Y276,allsections[SGUID],0),3)</f>
        <v>#N/A</v>
      </c>
      <c r="AC276" t="s">
        <v>1759</v>
      </c>
    </row>
    <row r="277" spans="1:29" ht="57.6" x14ac:dyDescent="0.3">
      <c r="A277" t="s">
        <v>1760</v>
      </c>
      <c r="B277" s="23" t="s">
        <v>1761</v>
      </c>
      <c r="C277" s="23" t="s">
        <v>616</v>
      </c>
      <c r="D277">
        <v>3204</v>
      </c>
      <c r="Z277" s="24" t="s">
        <v>1762</v>
      </c>
      <c r="AA277" s="24" t="e">
        <f>INDEX(allsections[[S]:[Order]],MATCH(X277,allsections[SGUID],0),3)</f>
        <v>#N/A</v>
      </c>
      <c r="AB277" s="24" t="e">
        <f>INDEX(allsections[[S]:[Order]],MATCH(Y277,allsections[SGUID],0),3)</f>
        <v>#N/A</v>
      </c>
      <c r="AC277" t="s">
        <v>1763</v>
      </c>
    </row>
    <row r="278" spans="1:29" ht="100.8" x14ac:dyDescent="0.3">
      <c r="A278" t="s">
        <v>1764</v>
      </c>
      <c r="B278" s="23" t="s">
        <v>1765</v>
      </c>
      <c r="C278" s="23"/>
      <c r="D278">
        <v>3205</v>
      </c>
      <c r="Z278" s="24" t="s">
        <v>1766</v>
      </c>
      <c r="AA278" s="24" t="e">
        <f>INDEX(allsections[[S]:[Order]],MATCH(X278,allsections[SGUID],0),3)</f>
        <v>#N/A</v>
      </c>
      <c r="AB278" s="24" t="e">
        <f>INDEX(allsections[[S]:[Order]],MATCH(Y278,allsections[SGUID],0),3)</f>
        <v>#N/A</v>
      </c>
      <c r="AC278" t="s">
        <v>1767</v>
      </c>
    </row>
    <row r="279" spans="1:29" ht="86.4" x14ac:dyDescent="0.3">
      <c r="A279" t="s">
        <v>1768</v>
      </c>
      <c r="B279" s="23" t="s">
        <v>1769</v>
      </c>
      <c r="C279" s="23" t="s">
        <v>616</v>
      </c>
      <c r="D279">
        <v>3205</v>
      </c>
      <c r="Z279" s="24" t="s">
        <v>1770</v>
      </c>
      <c r="AA279" s="24" t="e">
        <f>INDEX(allsections[[S]:[Order]],MATCH(X279,allsections[SGUID],0),3)</f>
        <v>#N/A</v>
      </c>
      <c r="AB279" s="24" t="e">
        <f>INDEX(allsections[[S]:[Order]],MATCH(Y279,allsections[SGUID],0),3)</f>
        <v>#N/A</v>
      </c>
      <c r="AC279" t="s">
        <v>1771</v>
      </c>
    </row>
    <row r="280" spans="1:29" ht="100.8" x14ac:dyDescent="0.3">
      <c r="A280" t="s">
        <v>1772</v>
      </c>
      <c r="B280" s="23" t="s">
        <v>1773</v>
      </c>
      <c r="C280" s="23"/>
      <c r="D280">
        <v>3206</v>
      </c>
      <c r="Z280" s="24" t="s">
        <v>1774</v>
      </c>
      <c r="AA280" s="24" t="e">
        <f>INDEX(allsections[[S]:[Order]],MATCH(X280,allsections[SGUID],0),3)</f>
        <v>#N/A</v>
      </c>
      <c r="AB280" s="24" t="e">
        <f>INDEX(allsections[[S]:[Order]],MATCH(Y280,allsections[SGUID],0),3)</f>
        <v>#N/A</v>
      </c>
      <c r="AC280" t="s">
        <v>1775</v>
      </c>
    </row>
    <row r="281" spans="1:29" ht="86.4" x14ac:dyDescent="0.3">
      <c r="A281" t="s">
        <v>1776</v>
      </c>
      <c r="B281" s="23" t="s">
        <v>1777</v>
      </c>
      <c r="C281" s="23" t="s">
        <v>616</v>
      </c>
      <c r="D281">
        <v>3206</v>
      </c>
      <c r="Z281" s="24" t="s">
        <v>1778</v>
      </c>
      <c r="AA281" s="24" t="e">
        <f>INDEX(allsections[[S]:[Order]],MATCH(X281,allsections[SGUID],0),3)</f>
        <v>#N/A</v>
      </c>
      <c r="AB281" s="24" t="e">
        <f>INDEX(allsections[[S]:[Order]],MATCH(Y281,allsections[SGUID],0),3)</f>
        <v>#N/A</v>
      </c>
      <c r="AC281" t="s">
        <v>1779</v>
      </c>
    </row>
    <row r="282" spans="1:29" ht="57.6" x14ac:dyDescent="0.3">
      <c r="A282" t="s">
        <v>1780</v>
      </c>
      <c r="B282" s="23" t="s">
        <v>1781</v>
      </c>
      <c r="C282" s="23"/>
      <c r="D282">
        <v>3207</v>
      </c>
      <c r="Z282" s="24" t="s">
        <v>1782</v>
      </c>
      <c r="AA282" s="24" t="e">
        <f>INDEX(allsections[[S]:[Order]],MATCH(X282,allsections[SGUID],0),3)</f>
        <v>#N/A</v>
      </c>
      <c r="AB282" s="24" t="e">
        <f>INDEX(allsections[[S]:[Order]],MATCH(Y282,allsections[SGUID],0),3)</f>
        <v>#N/A</v>
      </c>
      <c r="AC282" t="s">
        <v>1783</v>
      </c>
    </row>
    <row r="283" spans="1:29" ht="43.2" x14ac:dyDescent="0.3">
      <c r="A283" t="s">
        <v>1784</v>
      </c>
      <c r="B283" s="23" t="s">
        <v>1785</v>
      </c>
      <c r="C283" s="23" t="s">
        <v>616</v>
      </c>
      <c r="D283">
        <v>3207</v>
      </c>
      <c r="Z283" s="24" t="s">
        <v>1786</v>
      </c>
      <c r="AA283" s="24" t="e">
        <f>INDEX(allsections[[S]:[Order]],MATCH(X283,allsections[SGUID],0),3)</f>
        <v>#N/A</v>
      </c>
      <c r="AB283" s="24" t="e">
        <f>INDEX(allsections[[S]:[Order]],MATCH(Y283,allsections[SGUID],0),3)</f>
        <v>#N/A</v>
      </c>
      <c r="AC283" t="s">
        <v>1787</v>
      </c>
    </row>
    <row r="284" spans="1:29" ht="100.8" x14ac:dyDescent="0.3">
      <c r="A284" t="s">
        <v>1788</v>
      </c>
      <c r="B284" s="23" t="s">
        <v>1789</v>
      </c>
      <c r="C284" s="23"/>
      <c r="D284">
        <v>3208</v>
      </c>
      <c r="Z284" s="24" t="s">
        <v>1790</v>
      </c>
      <c r="AA284" s="24" t="e">
        <f>INDEX(allsections[[S]:[Order]],MATCH(X284,allsections[SGUID],0),3)</f>
        <v>#N/A</v>
      </c>
      <c r="AB284" s="24" t="e">
        <f>INDEX(allsections[[S]:[Order]],MATCH(Y284,allsections[SGUID],0),3)</f>
        <v>#N/A</v>
      </c>
      <c r="AC284" t="s">
        <v>1791</v>
      </c>
    </row>
    <row r="285" spans="1:29" ht="86.4" x14ac:dyDescent="0.3">
      <c r="A285" t="s">
        <v>1792</v>
      </c>
      <c r="B285" s="23" t="s">
        <v>1793</v>
      </c>
      <c r="C285" s="23" t="s">
        <v>616</v>
      </c>
      <c r="D285">
        <v>3208</v>
      </c>
      <c r="Z285" s="24" t="s">
        <v>1794</v>
      </c>
      <c r="AA285" s="24" t="e">
        <f>INDEX(allsections[[S]:[Order]],MATCH(X285,allsections[SGUID],0),3)</f>
        <v>#N/A</v>
      </c>
      <c r="AB285" s="24" t="e">
        <f>INDEX(allsections[[S]:[Order]],MATCH(Y285,allsections[SGUID],0),3)</f>
        <v>#N/A</v>
      </c>
      <c r="AC285" t="s">
        <v>1795</v>
      </c>
    </row>
    <row r="286" spans="1:29" ht="158.4" x14ac:dyDescent="0.3">
      <c r="A286" t="s">
        <v>1796</v>
      </c>
      <c r="B286" s="23" t="s">
        <v>1797</v>
      </c>
      <c r="C286" s="23"/>
      <c r="D286">
        <v>3209</v>
      </c>
      <c r="Z286" s="24" t="s">
        <v>1798</v>
      </c>
      <c r="AA286" s="24" t="e">
        <f>INDEX(allsections[[S]:[Order]],MATCH(X286,allsections[SGUID],0),3)</f>
        <v>#N/A</v>
      </c>
      <c r="AB286" s="24" t="e">
        <f>INDEX(allsections[[S]:[Order]],MATCH(Y286,allsections[SGUID],0),3)</f>
        <v>#N/A</v>
      </c>
      <c r="AC286" t="s">
        <v>1799</v>
      </c>
    </row>
    <row r="287" spans="1:29" ht="144" x14ac:dyDescent="0.3">
      <c r="A287" t="s">
        <v>1800</v>
      </c>
      <c r="B287" s="23" t="s">
        <v>1801</v>
      </c>
      <c r="C287" s="23" t="s">
        <v>616</v>
      </c>
      <c r="D287">
        <v>3209</v>
      </c>
      <c r="Z287" s="24" t="s">
        <v>1802</v>
      </c>
      <c r="AA287" s="24" t="e">
        <f>INDEX(allsections[[S]:[Order]],MATCH(X287,allsections[SGUID],0),3)</f>
        <v>#N/A</v>
      </c>
      <c r="AB287" s="24" t="e">
        <f>INDEX(allsections[[S]:[Order]],MATCH(Y287,allsections[SGUID],0),3)</f>
        <v>#N/A</v>
      </c>
      <c r="AC287" t="s">
        <v>1803</v>
      </c>
    </row>
    <row r="288" spans="1:29" ht="72" x14ac:dyDescent="0.3">
      <c r="A288" t="s">
        <v>1804</v>
      </c>
      <c r="B288" s="23" t="s">
        <v>1805</v>
      </c>
      <c r="C288" s="23"/>
      <c r="D288">
        <v>3210</v>
      </c>
      <c r="Z288" s="24" t="s">
        <v>1806</v>
      </c>
      <c r="AA288" s="24" t="e">
        <f>INDEX(allsections[[S]:[Order]],MATCH(X288,allsections[SGUID],0),3)</f>
        <v>#N/A</v>
      </c>
      <c r="AB288" s="24" t="e">
        <f>INDEX(allsections[[S]:[Order]],MATCH(Y288,allsections[SGUID],0),3)</f>
        <v>#N/A</v>
      </c>
      <c r="AC288" t="s">
        <v>1807</v>
      </c>
    </row>
    <row r="289" spans="1:29" ht="57.6" x14ac:dyDescent="0.3">
      <c r="A289" t="s">
        <v>1808</v>
      </c>
      <c r="B289" s="23" t="s">
        <v>1809</v>
      </c>
      <c r="C289" s="23" t="s">
        <v>616</v>
      </c>
      <c r="D289">
        <v>3210</v>
      </c>
      <c r="Z289" s="24" t="s">
        <v>1810</v>
      </c>
      <c r="AA289" s="24" t="e">
        <f>INDEX(allsections[[S]:[Order]],MATCH(X289,allsections[SGUID],0),3)</f>
        <v>#N/A</v>
      </c>
      <c r="AB289" s="24" t="e">
        <f>INDEX(allsections[[S]:[Order]],MATCH(Y289,allsections[SGUID],0),3)</f>
        <v>#N/A</v>
      </c>
      <c r="AC289" t="s">
        <v>1811</v>
      </c>
    </row>
    <row r="290" spans="1:29" ht="115.2" x14ac:dyDescent="0.3">
      <c r="A290" t="s">
        <v>1812</v>
      </c>
      <c r="B290" s="23" t="s">
        <v>1813</v>
      </c>
      <c r="C290" s="23"/>
      <c r="D290">
        <v>3211</v>
      </c>
      <c r="Z290" s="24" t="s">
        <v>1814</v>
      </c>
      <c r="AA290" s="24" t="e">
        <f>INDEX(allsections[[S]:[Order]],MATCH(X290,allsections[SGUID],0),3)</f>
        <v>#N/A</v>
      </c>
      <c r="AB290" s="24" t="e">
        <f>INDEX(allsections[[S]:[Order]],MATCH(Y290,allsections[SGUID],0),3)</f>
        <v>#N/A</v>
      </c>
      <c r="AC290" t="s">
        <v>1815</v>
      </c>
    </row>
    <row r="291" spans="1:29" ht="100.8" x14ac:dyDescent="0.3">
      <c r="A291" t="s">
        <v>1816</v>
      </c>
      <c r="B291" s="23" t="s">
        <v>1817</v>
      </c>
      <c r="C291" s="23" t="s">
        <v>616</v>
      </c>
      <c r="D291">
        <v>3211</v>
      </c>
      <c r="Z291" s="24" t="s">
        <v>1818</v>
      </c>
      <c r="AA291" s="24" t="e">
        <f>INDEX(allsections[[S]:[Order]],MATCH(X291,allsections[SGUID],0),3)</f>
        <v>#N/A</v>
      </c>
      <c r="AB291" s="24" t="e">
        <f>INDEX(allsections[[S]:[Order]],MATCH(Y291,allsections[SGUID],0),3)</f>
        <v>#N/A</v>
      </c>
      <c r="AC291" t="s">
        <v>1819</v>
      </c>
    </row>
    <row r="292" spans="1:29" ht="86.4" x14ac:dyDescent="0.3">
      <c r="A292" t="s">
        <v>1820</v>
      </c>
      <c r="B292" s="23" t="s">
        <v>1821</v>
      </c>
      <c r="C292" s="23"/>
      <c r="D292">
        <v>3301</v>
      </c>
      <c r="Z292" s="24" t="s">
        <v>1822</v>
      </c>
      <c r="AA292" s="24" t="e">
        <f>INDEX(allsections[[S]:[Order]],MATCH(X292,allsections[SGUID],0),3)</f>
        <v>#N/A</v>
      </c>
      <c r="AB292" s="24" t="e">
        <f>INDEX(allsections[[S]:[Order]],MATCH(Y292,allsections[SGUID],0),3)</f>
        <v>#N/A</v>
      </c>
      <c r="AC292" t="s">
        <v>1823</v>
      </c>
    </row>
    <row r="293" spans="1:29" ht="115.2" x14ac:dyDescent="0.3">
      <c r="A293" t="s">
        <v>1824</v>
      </c>
      <c r="B293" s="23" t="s">
        <v>1825</v>
      </c>
      <c r="C293" s="23" t="s">
        <v>616</v>
      </c>
      <c r="D293">
        <v>3301</v>
      </c>
      <c r="Z293" s="24" t="s">
        <v>1826</v>
      </c>
      <c r="AA293" s="24" t="e">
        <f>INDEX(allsections[[S]:[Order]],MATCH(X293,allsections[SGUID],0),3)</f>
        <v>#N/A</v>
      </c>
      <c r="AB293" s="24" t="e">
        <f>INDEX(allsections[[S]:[Order]],MATCH(Y293,allsections[SGUID],0),3)</f>
        <v>#N/A</v>
      </c>
      <c r="AC293" t="s">
        <v>1827</v>
      </c>
    </row>
    <row r="294" spans="1:29" ht="57.6" x14ac:dyDescent="0.3">
      <c r="A294" t="s">
        <v>1828</v>
      </c>
      <c r="B294" s="23" t="s">
        <v>1829</v>
      </c>
      <c r="C294" s="23"/>
      <c r="D294">
        <v>3302</v>
      </c>
      <c r="Z294" s="24" t="s">
        <v>1830</v>
      </c>
      <c r="AA294" s="24" t="e">
        <f>INDEX(allsections[[S]:[Order]],MATCH(X294,allsections[SGUID],0),3)</f>
        <v>#N/A</v>
      </c>
      <c r="AB294" s="24" t="e">
        <f>INDEX(allsections[[S]:[Order]],MATCH(Y294,allsections[SGUID],0),3)</f>
        <v>#N/A</v>
      </c>
      <c r="AC294" t="s">
        <v>1831</v>
      </c>
    </row>
    <row r="295" spans="1:29" ht="43.2" x14ac:dyDescent="0.3">
      <c r="A295" t="s">
        <v>1832</v>
      </c>
      <c r="B295" s="23" t="s">
        <v>1833</v>
      </c>
      <c r="C295" s="23" t="s">
        <v>616</v>
      </c>
      <c r="D295">
        <v>3302</v>
      </c>
      <c r="Z295" s="24" t="s">
        <v>1834</v>
      </c>
      <c r="AA295" s="24" t="e">
        <f>INDEX(allsections[[S]:[Order]],MATCH(X295,allsections[SGUID],0),3)</f>
        <v>#N/A</v>
      </c>
      <c r="AB295" s="24" t="e">
        <f>INDEX(allsections[[S]:[Order]],MATCH(Y295,allsections[SGUID],0),3)</f>
        <v>#N/A</v>
      </c>
      <c r="AC295" t="s">
        <v>1835</v>
      </c>
    </row>
    <row r="296" spans="1:29" ht="86.4" x14ac:dyDescent="0.3">
      <c r="A296" t="s">
        <v>1836</v>
      </c>
      <c r="B296" s="23" t="s">
        <v>1837</v>
      </c>
      <c r="C296" s="23"/>
      <c r="D296">
        <v>3303</v>
      </c>
      <c r="Z296" s="24" t="s">
        <v>1838</v>
      </c>
      <c r="AA296" s="24" t="e">
        <f>INDEX(allsections[[S]:[Order]],MATCH(X296,allsections[SGUID],0),3)</f>
        <v>#N/A</v>
      </c>
      <c r="AB296" s="24" t="e">
        <f>INDEX(allsections[[S]:[Order]],MATCH(Y296,allsections[SGUID],0),3)</f>
        <v>#N/A</v>
      </c>
      <c r="AC296" t="s">
        <v>1839</v>
      </c>
    </row>
    <row r="297" spans="1:29" ht="72" x14ac:dyDescent="0.3">
      <c r="A297" t="s">
        <v>1840</v>
      </c>
      <c r="B297" s="23" t="s">
        <v>1841</v>
      </c>
      <c r="C297" s="23" t="s">
        <v>616</v>
      </c>
      <c r="D297">
        <v>3303</v>
      </c>
      <c r="Z297" s="24" t="s">
        <v>1842</v>
      </c>
      <c r="AA297" s="24" t="e">
        <f>INDEX(allsections[[S]:[Order]],MATCH(X297,allsections[SGUID],0),3)</f>
        <v>#N/A</v>
      </c>
      <c r="AB297" s="24" t="e">
        <f>INDEX(allsections[[S]:[Order]],MATCH(Y297,allsections[SGUID],0),3)</f>
        <v>#N/A</v>
      </c>
      <c r="AC297" t="s">
        <v>1843</v>
      </c>
    </row>
    <row r="298" spans="1:29" ht="57.6" x14ac:dyDescent="0.3">
      <c r="A298" t="s">
        <v>1844</v>
      </c>
      <c r="B298" s="23" t="s">
        <v>1845</v>
      </c>
      <c r="C298" s="23"/>
      <c r="D298">
        <v>3304</v>
      </c>
    </row>
    <row r="299" spans="1:29" ht="43.2" x14ac:dyDescent="0.3">
      <c r="A299" t="s">
        <v>1846</v>
      </c>
      <c r="B299" s="23" t="s">
        <v>1847</v>
      </c>
      <c r="C299" s="23" t="s">
        <v>616</v>
      </c>
      <c r="D299">
        <v>3304</v>
      </c>
    </row>
    <row r="300" spans="1:29" ht="57.6" x14ac:dyDescent="0.3">
      <c r="A300" t="s">
        <v>1848</v>
      </c>
      <c r="B300" s="23" t="s">
        <v>1849</v>
      </c>
      <c r="C300" s="23"/>
      <c r="D300">
        <v>3305</v>
      </c>
    </row>
    <row r="301" spans="1:29" ht="43.2" x14ac:dyDescent="0.3">
      <c r="A301" t="s">
        <v>1850</v>
      </c>
      <c r="B301" s="23" t="s">
        <v>1851</v>
      </c>
      <c r="C301" s="23" t="s">
        <v>616</v>
      </c>
      <c r="D301">
        <v>3305</v>
      </c>
    </row>
    <row r="302" spans="1:29" ht="86.4" x14ac:dyDescent="0.3">
      <c r="A302" t="s">
        <v>1852</v>
      </c>
      <c r="B302" s="23" t="s">
        <v>1853</v>
      </c>
      <c r="C302" t="s">
        <v>616</v>
      </c>
      <c r="D302">
        <v>3306</v>
      </c>
    </row>
    <row r="303" spans="1:29" ht="57.6" x14ac:dyDescent="0.3">
      <c r="A303" t="s">
        <v>1854</v>
      </c>
      <c r="B303" s="23" t="s">
        <v>1855</v>
      </c>
      <c r="C303" s="23"/>
      <c r="D303">
        <v>3306</v>
      </c>
    </row>
    <row r="304" spans="1:29" ht="57.6" x14ac:dyDescent="0.3">
      <c r="A304" t="s">
        <v>1856</v>
      </c>
      <c r="B304" s="23" t="s">
        <v>1857</v>
      </c>
      <c r="C304" t="s">
        <v>616</v>
      </c>
      <c r="D304">
        <v>3307</v>
      </c>
    </row>
    <row r="305" spans="1:4" ht="100.8" x14ac:dyDescent="0.3">
      <c r="A305" t="s">
        <v>1858</v>
      </c>
      <c r="B305" s="23" t="s">
        <v>1859</v>
      </c>
      <c r="C305" s="23"/>
      <c r="D305">
        <v>3307</v>
      </c>
    </row>
    <row r="306" spans="1:4" ht="43.2" x14ac:dyDescent="0.3">
      <c r="A306" t="s">
        <v>1860</v>
      </c>
      <c r="B306" s="23" t="s">
        <v>1861</v>
      </c>
      <c r="C306" t="s">
        <v>616</v>
      </c>
      <c r="D306">
        <v>10100</v>
      </c>
    </row>
    <row r="307" spans="1:4" ht="129.6" x14ac:dyDescent="0.3">
      <c r="A307" t="s">
        <v>1862</v>
      </c>
      <c r="B307" s="23" t="s">
        <v>1863</v>
      </c>
      <c r="C307" t="s">
        <v>616</v>
      </c>
      <c r="D307">
        <v>10101</v>
      </c>
    </row>
    <row r="308" spans="1:4" ht="144" x14ac:dyDescent="0.3">
      <c r="A308" t="s">
        <v>1864</v>
      </c>
      <c r="B308" s="23" t="s">
        <v>1865</v>
      </c>
      <c r="C308" t="s">
        <v>616</v>
      </c>
      <c r="D308">
        <v>10102</v>
      </c>
    </row>
    <row r="309" spans="1:4" ht="57.6" x14ac:dyDescent="0.3">
      <c r="A309" t="s">
        <v>1866</v>
      </c>
      <c r="B309" s="23" t="s">
        <v>1867</v>
      </c>
      <c r="C309" t="s">
        <v>616</v>
      </c>
      <c r="D309">
        <v>10200</v>
      </c>
    </row>
    <row r="310" spans="1:4" ht="115.2" x14ac:dyDescent="0.3">
      <c r="A310" t="s">
        <v>1868</v>
      </c>
      <c r="B310" s="23" t="s">
        <v>1869</v>
      </c>
      <c r="C310" t="s">
        <v>616</v>
      </c>
      <c r="D310">
        <v>10201</v>
      </c>
    </row>
    <row r="311" spans="1:4" ht="86.4" x14ac:dyDescent="0.3">
      <c r="A311" t="s">
        <v>1870</v>
      </c>
      <c r="B311" s="23" t="s">
        <v>1871</v>
      </c>
      <c r="C311" t="s">
        <v>616</v>
      </c>
      <c r="D311">
        <v>10202</v>
      </c>
    </row>
    <row r="312" spans="1:4" ht="43.2" x14ac:dyDescent="0.3">
      <c r="A312" t="s">
        <v>1872</v>
      </c>
      <c r="B312" s="23" t="s">
        <v>1873</v>
      </c>
      <c r="C312" t="s">
        <v>616</v>
      </c>
      <c r="D312">
        <v>20100</v>
      </c>
    </row>
    <row r="313" spans="1:4" ht="86.4" x14ac:dyDescent="0.3">
      <c r="A313" t="s">
        <v>1874</v>
      </c>
      <c r="B313" s="23" t="s">
        <v>1875</v>
      </c>
      <c r="C313" t="s">
        <v>616</v>
      </c>
      <c r="D313">
        <v>20200</v>
      </c>
    </row>
    <row r="314" spans="1:4" ht="86.4" x14ac:dyDescent="0.3">
      <c r="A314" t="s">
        <v>1876</v>
      </c>
      <c r="B314" s="23" t="s">
        <v>1877</v>
      </c>
      <c r="C314" t="s">
        <v>616</v>
      </c>
      <c r="D314">
        <v>30100</v>
      </c>
    </row>
    <row r="315" spans="1:4" ht="43.2" x14ac:dyDescent="0.3">
      <c r="A315" t="s">
        <v>1878</v>
      </c>
      <c r="B315" s="23" t="s">
        <v>1879</v>
      </c>
      <c r="C315" t="s">
        <v>616</v>
      </c>
      <c r="D315">
        <v>30200</v>
      </c>
    </row>
    <row r="316" spans="1:4" ht="72" x14ac:dyDescent="0.3">
      <c r="A316" t="s">
        <v>1880</v>
      </c>
      <c r="B316" s="23" t="s">
        <v>1881</v>
      </c>
      <c r="C316" t="s">
        <v>616</v>
      </c>
      <c r="D316">
        <v>50100</v>
      </c>
    </row>
    <row r="317" spans="1:4" ht="86.4" x14ac:dyDescent="0.3">
      <c r="A317" t="s">
        <v>1882</v>
      </c>
      <c r="B317" s="23" t="s">
        <v>1883</v>
      </c>
      <c r="C317" t="s">
        <v>616</v>
      </c>
      <c r="D317">
        <v>50200</v>
      </c>
    </row>
    <row r="318" spans="1:4" ht="129.6" x14ac:dyDescent="0.3">
      <c r="A318" t="s">
        <v>1884</v>
      </c>
      <c r="B318" s="23" t="s">
        <v>1885</v>
      </c>
      <c r="C318" t="s">
        <v>616</v>
      </c>
      <c r="D318">
        <v>50300</v>
      </c>
    </row>
    <row r="319" spans="1:4" ht="72" x14ac:dyDescent="0.3">
      <c r="A319" t="s">
        <v>1886</v>
      </c>
      <c r="B319" s="23" t="s">
        <v>1887</v>
      </c>
      <c r="C319" t="s">
        <v>616</v>
      </c>
      <c r="D319">
        <v>110100</v>
      </c>
    </row>
    <row r="320" spans="1:4" ht="86.4" x14ac:dyDescent="0.3">
      <c r="A320" t="s">
        <v>1888</v>
      </c>
      <c r="B320" s="23" t="s">
        <v>1889</v>
      </c>
      <c r="C320" t="s">
        <v>616</v>
      </c>
      <c r="D320">
        <v>110200</v>
      </c>
    </row>
    <row r="321" spans="1:4" ht="86.4" x14ac:dyDescent="0.3">
      <c r="A321" t="s">
        <v>1890</v>
      </c>
      <c r="B321" s="23" t="s">
        <v>1891</v>
      </c>
      <c r="C321" t="s">
        <v>616</v>
      </c>
      <c r="D321">
        <v>110300</v>
      </c>
    </row>
    <row r="322" spans="1:4" ht="115.2" x14ac:dyDescent="0.3">
      <c r="A322" t="s">
        <v>1892</v>
      </c>
      <c r="B322" s="23" t="s">
        <v>1893</v>
      </c>
      <c r="C322" t="s">
        <v>616</v>
      </c>
      <c r="D322">
        <v>120100</v>
      </c>
    </row>
    <row r="323" spans="1:4" ht="115.2" x14ac:dyDescent="0.3">
      <c r="A323" t="s">
        <v>1894</v>
      </c>
      <c r="B323" s="23" t="s">
        <v>1895</v>
      </c>
      <c r="C323" t="s">
        <v>616</v>
      </c>
      <c r="D323">
        <v>120200</v>
      </c>
    </row>
    <row r="324" spans="1:4" ht="115.2" x14ac:dyDescent="0.3">
      <c r="A324" t="s">
        <v>1896</v>
      </c>
      <c r="B324" s="23" t="s">
        <v>1897</v>
      </c>
      <c r="C324" t="s">
        <v>616</v>
      </c>
      <c r="D324">
        <v>120301</v>
      </c>
    </row>
    <row r="325" spans="1:4" ht="129.6" x14ac:dyDescent="0.3">
      <c r="A325" t="s">
        <v>1898</v>
      </c>
      <c r="B325" s="23" t="s">
        <v>1899</v>
      </c>
      <c r="C325" t="s">
        <v>616</v>
      </c>
      <c r="D325">
        <v>120302</v>
      </c>
    </row>
    <row r="326" spans="1:4" ht="129.6" x14ac:dyDescent="0.3">
      <c r="A326" t="s">
        <v>1900</v>
      </c>
      <c r="B326" s="23" t="s">
        <v>1901</v>
      </c>
      <c r="C326" s="23" t="s">
        <v>1902</v>
      </c>
      <c r="D326">
        <v>120303</v>
      </c>
    </row>
    <row r="327" spans="1:4" ht="259.2" x14ac:dyDescent="0.3">
      <c r="A327" t="s">
        <v>1903</v>
      </c>
      <c r="B327" s="23" t="s">
        <v>1904</v>
      </c>
      <c r="C327" t="s">
        <v>616</v>
      </c>
      <c r="D327">
        <v>120304</v>
      </c>
    </row>
    <row r="328" spans="1:4" ht="259.2" x14ac:dyDescent="0.3">
      <c r="A328" t="s">
        <v>1905</v>
      </c>
      <c r="B328" s="23" t="s">
        <v>1904</v>
      </c>
      <c r="C328" t="s">
        <v>616</v>
      </c>
      <c r="D328">
        <v>120304</v>
      </c>
    </row>
    <row r="329" spans="1:4" ht="72" x14ac:dyDescent="0.3">
      <c r="A329" t="s">
        <v>1906</v>
      </c>
      <c r="B329" s="23" t="s">
        <v>1907</v>
      </c>
      <c r="C329" t="s">
        <v>616</v>
      </c>
      <c r="D329">
        <v>120400</v>
      </c>
    </row>
    <row r="330" spans="1:4" ht="172.8" x14ac:dyDescent="0.3">
      <c r="A330" t="s">
        <v>1908</v>
      </c>
      <c r="B330" s="23" t="s">
        <v>1909</v>
      </c>
      <c r="C330" s="23" t="s">
        <v>1910</v>
      </c>
      <c r="D330">
        <v>120500</v>
      </c>
    </row>
    <row r="331" spans="1:4" x14ac:dyDescent="0.3">
      <c r="A331" t="s">
        <v>52</v>
      </c>
      <c r="B331" s="23" t="s">
        <v>616</v>
      </c>
      <c r="C331" s="23" t="s">
        <v>616</v>
      </c>
    </row>
    <row r="341" spans="4:4" x14ac:dyDescent="0.3">
      <c r="D341" s="22"/>
    </row>
  </sheetData>
  <mergeCells count="4">
    <mergeCell ref="A1:D1"/>
    <mergeCell ref="F1:I1"/>
    <mergeCell ref="K1:N1"/>
    <mergeCell ref="P1:V1"/>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93B5E-FA25-45CC-828C-1844300CFD41}">
  <dimension ref="A1:D242"/>
  <sheetViews>
    <sheetView topLeftCell="A229" workbookViewId="0">
      <selection activeCell="D11" sqref="D11"/>
    </sheetView>
  </sheetViews>
  <sheetFormatPr defaultColWidth="8.77734375" defaultRowHeight="14.4" x14ac:dyDescent="0.3"/>
  <cols>
    <col min="1" max="1" width="27.21875" bestFit="1" customWidth="1"/>
    <col min="2" max="2" width="28.21875" customWidth="1"/>
    <col min="3" max="3" width="50.21875" bestFit="1" customWidth="1"/>
    <col min="4" max="4" width="31.109375" customWidth="1"/>
  </cols>
  <sheetData>
    <row r="1" spans="1:4" x14ac:dyDescent="0.3">
      <c r="A1" t="s">
        <v>1911</v>
      </c>
      <c r="B1" t="s">
        <v>1912</v>
      </c>
      <c r="C1" t="s">
        <v>1913</v>
      </c>
      <c r="D1" t="s">
        <v>1914</v>
      </c>
    </row>
    <row r="2" spans="1:4" x14ac:dyDescent="0.3">
      <c r="A2" t="s">
        <v>611</v>
      </c>
      <c r="B2" t="s">
        <v>1915</v>
      </c>
      <c r="C2" t="str">
        <f>_S2PQ_relational[[#This Row],[PIGUID]]&amp;_S2PQ_relational[[#This Row],[PQGUID]]</f>
        <v>3xVfcw8MEHmhHKuLYJZlbE7BjiTqdbz9EPX1It8mlxYw</v>
      </c>
      <c r="D2" t="str">
        <f>IF(INDEX(_S2PQ[[S2PQGUID]:[Risposta]],MATCH(_S2PQ_relational[[#This Row],[PQGUID]],_S2PQ[S2PQGUID],0),5)="no",_S2PQ_relational[[#This Row],[PIGUID]]&amp;"NO","-")</f>
        <v>-</v>
      </c>
    </row>
    <row r="3" spans="1:4" x14ac:dyDescent="0.3">
      <c r="A3" t="s">
        <v>603</v>
      </c>
      <c r="B3" t="s">
        <v>1915</v>
      </c>
      <c r="C3" t="str">
        <f>_S2PQ_relational[[#This Row],[PIGUID]]&amp;_S2PQ_relational[[#This Row],[PQGUID]]</f>
        <v>4FQ1W215iNqDBI41cTVChR7BjiTqdbz9EPX1It8mlxYw</v>
      </c>
      <c r="D3" t="str">
        <f>IF(INDEX(_S2PQ[[S2PQGUID]:[Risposta]],MATCH(_S2PQ_relational[[#This Row],[PQGUID]],_S2PQ[S2PQGUID],0),5)="no",_S2PQ_relational[[#This Row],[PIGUID]]&amp;"NO","-")</f>
        <v>-</v>
      </c>
    </row>
    <row r="4" spans="1:4" x14ac:dyDescent="0.3">
      <c r="A4" t="s">
        <v>597</v>
      </c>
      <c r="B4" t="s">
        <v>1915</v>
      </c>
      <c r="C4" t="str">
        <f>_S2PQ_relational[[#This Row],[PIGUID]]&amp;_S2PQ_relational[[#This Row],[PQGUID]]</f>
        <v>2iwc5vRFwsOZLoIuGkmAhU7BjiTqdbz9EPX1It8mlxYw</v>
      </c>
      <c r="D4" t="str">
        <f>IF(INDEX(_S2PQ[[S2PQGUID]:[Risposta]],MATCH(_S2PQ_relational[[#This Row],[PQGUID]],_S2PQ[S2PQGUID],0),5)="no",_S2PQ_relational[[#This Row],[PIGUID]]&amp;"NO","-")</f>
        <v>-</v>
      </c>
    </row>
    <row r="5" spans="1:4" x14ac:dyDescent="0.3">
      <c r="A5" t="s">
        <v>582</v>
      </c>
      <c r="B5" t="s">
        <v>1915</v>
      </c>
      <c r="C5" t="str">
        <f>_S2PQ_relational[[#This Row],[PIGUID]]&amp;_S2PQ_relational[[#This Row],[PQGUID]]</f>
        <v>3Dimiqdc67UKDeufwfoeiw7BjiTqdbz9EPX1It8mlxYw</v>
      </c>
      <c r="D5" t="str">
        <f>IF(INDEX(_S2PQ[[S2PQGUID]:[Risposta]],MATCH(_S2PQ_relational[[#This Row],[PQGUID]],_S2PQ[S2PQGUID],0),5)="no",_S2PQ_relational[[#This Row],[PIGUID]]&amp;"NO","-")</f>
        <v>-</v>
      </c>
    </row>
    <row r="6" spans="1:4" x14ac:dyDescent="0.3">
      <c r="A6" t="s">
        <v>408</v>
      </c>
      <c r="B6" t="s">
        <v>1915</v>
      </c>
      <c r="C6" t="str">
        <f>_S2PQ_relational[[#This Row],[PIGUID]]&amp;_S2PQ_relational[[#This Row],[PQGUID]]</f>
        <v>3MSvFAu06ogDjRbyfMHZC7BjiTqdbz9EPX1It8mlxYw</v>
      </c>
      <c r="D6" t="str">
        <f>IF(INDEX(_S2PQ[[S2PQGUID]:[Risposta]],MATCH(_S2PQ_relational[[#This Row],[PQGUID]],_S2PQ[S2PQGUID],0),5)="no",_S2PQ_relational[[#This Row],[PIGUID]]&amp;"NO","-")</f>
        <v>-</v>
      </c>
    </row>
    <row r="7" spans="1:4" x14ac:dyDescent="0.3">
      <c r="A7" t="s">
        <v>400</v>
      </c>
      <c r="B7" t="s">
        <v>1915</v>
      </c>
      <c r="C7" t="str">
        <f>_S2PQ_relational[[#This Row],[PIGUID]]&amp;_S2PQ_relational[[#This Row],[PQGUID]]</f>
        <v>6XwwhNCjx0ZRqAJBgSk2yO7BjiTqdbz9EPX1It8mlxYw</v>
      </c>
      <c r="D7" t="str">
        <f>IF(INDEX(_S2PQ[[S2PQGUID]:[Risposta]],MATCH(_S2PQ_relational[[#This Row],[PQGUID]],_S2PQ[S2PQGUID],0),5)="no",_S2PQ_relational[[#This Row],[PIGUID]]&amp;"NO","-")</f>
        <v>-</v>
      </c>
    </row>
    <row r="8" spans="1:4" x14ac:dyDescent="0.3">
      <c r="A8" t="s">
        <v>393</v>
      </c>
      <c r="B8" t="s">
        <v>1915</v>
      </c>
      <c r="C8" t="str">
        <f>_S2PQ_relational[[#This Row],[PIGUID]]&amp;_S2PQ_relational[[#This Row],[PQGUID]]</f>
        <v>7cTRyquh7U3O8cBA8Paijt7BjiTqdbz9EPX1It8mlxYw</v>
      </c>
      <c r="D8" t="str">
        <f>IF(INDEX(_S2PQ[[S2PQGUID]:[Risposta]],MATCH(_S2PQ_relational[[#This Row],[PQGUID]],_S2PQ[S2PQGUID],0),5)="no",_S2PQ_relational[[#This Row],[PIGUID]]&amp;"NO","-")</f>
        <v>-</v>
      </c>
    </row>
    <row r="9" spans="1:4" x14ac:dyDescent="0.3">
      <c r="A9" t="s">
        <v>385</v>
      </c>
      <c r="B9" t="s">
        <v>1915</v>
      </c>
      <c r="C9" t="str">
        <f>_S2PQ_relational[[#This Row],[PIGUID]]&amp;_S2PQ_relational[[#This Row],[PQGUID]]</f>
        <v>3KoSwP3h3LcPPyAnUuTVh87BjiTqdbz9EPX1It8mlxYw</v>
      </c>
      <c r="D9" t="str">
        <f>IF(INDEX(_S2PQ[[S2PQGUID]:[Risposta]],MATCH(_S2PQ_relational[[#This Row],[PQGUID]],_S2PQ[S2PQGUID],0),5)="no",_S2PQ_relational[[#This Row],[PIGUID]]&amp;"NO","-")</f>
        <v>-</v>
      </c>
    </row>
    <row r="10" spans="1:4" x14ac:dyDescent="0.3">
      <c r="A10" t="s">
        <v>369</v>
      </c>
      <c r="B10" t="s">
        <v>1915</v>
      </c>
      <c r="C10" t="str">
        <f>_S2PQ_relational[[#This Row],[PIGUID]]&amp;_S2PQ_relational[[#This Row],[PQGUID]]</f>
        <v>53Sx4h1tiaBx96W255bwTA7BjiTqdbz9EPX1It8mlxYw</v>
      </c>
      <c r="D10" t="str">
        <f>IF(INDEX(_S2PQ[[S2PQGUID]:[Risposta]],MATCH(_S2PQ_relational[[#This Row],[PQGUID]],_S2PQ[S2PQGUID],0),5)="no",_S2PQ_relational[[#This Row],[PIGUID]]&amp;"NO","-")</f>
        <v>-</v>
      </c>
    </row>
    <row r="11" spans="1:4" x14ac:dyDescent="0.3">
      <c r="A11" t="s">
        <v>368</v>
      </c>
      <c r="B11" t="s">
        <v>1915</v>
      </c>
      <c r="C11" t="str">
        <f>_S2PQ_relational[[#This Row],[PIGUID]]&amp;_S2PQ_relational[[#This Row],[PQGUID]]</f>
        <v>1R8z6iLS1vLIAHZN4fwLck7BjiTqdbz9EPX1It8mlxYw</v>
      </c>
      <c r="D11" t="str">
        <f>IF(INDEX(_S2PQ[[S2PQGUID]:[Risposta]],MATCH(_S2PQ_relational[[#This Row],[PQGUID]],_S2PQ[S2PQGUID],0),5)="no",_S2PQ_relational[[#This Row],[PIGUID]]&amp;"NO","-")</f>
        <v>-</v>
      </c>
    </row>
    <row r="12" spans="1:4" x14ac:dyDescent="0.3">
      <c r="A12" t="s">
        <v>360</v>
      </c>
      <c r="B12" t="s">
        <v>1915</v>
      </c>
      <c r="C12" t="str">
        <f>_S2PQ_relational[[#This Row],[PIGUID]]&amp;_S2PQ_relational[[#This Row],[PQGUID]]</f>
        <v>42sYt5DbTXQHx6SiVgVWiU7BjiTqdbz9EPX1It8mlxYw</v>
      </c>
      <c r="D12" t="str">
        <f>IF(INDEX(_S2PQ[[S2PQGUID]:[Risposta]],MATCH(_S2PQ_relational[[#This Row],[PQGUID]],_S2PQ[S2PQGUID],0),5)="no",_S2PQ_relational[[#This Row],[PIGUID]]&amp;"NO","-")</f>
        <v>-</v>
      </c>
    </row>
    <row r="13" spans="1:4" x14ac:dyDescent="0.3">
      <c r="A13" t="s">
        <v>352</v>
      </c>
      <c r="B13" t="s">
        <v>1915</v>
      </c>
      <c r="C13" t="str">
        <f>_S2PQ_relational[[#This Row],[PIGUID]]&amp;_S2PQ_relational[[#This Row],[PQGUID]]</f>
        <v>5urfMQplyrLGOXRqccX8797BjiTqdbz9EPX1It8mlxYw</v>
      </c>
      <c r="D13" t="str">
        <f>IF(INDEX(_S2PQ[[S2PQGUID]:[Risposta]],MATCH(_S2PQ_relational[[#This Row],[PQGUID]],_S2PQ[S2PQGUID],0),5)="no",_S2PQ_relational[[#This Row],[PIGUID]]&amp;"NO","-")</f>
        <v>-</v>
      </c>
    </row>
    <row r="14" spans="1:4" x14ac:dyDescent="0.3">
      <c r="A14" t="s">
        <v>328</v>
      </c>
      <c r="B14" t="s">
        <v>1915</v>
      </c>
      <c r="C14" t="str">
        <f>_S2PQ_relational[[#This Row],[PIGUID]]&amp;_S2PQ_relational[[#This Row],[PQGUID]]</f>
        <v>1DXT5oU3nI7HrnWiwb1VIc7BjiTqdbz9EPX1It8mlxYw</v>
      </c>
      <c r="D14" t="str">
        <f>IF(INDEX(_S2PQ[[S2PQGUID]:[Risposta]],MATCH(_S2PQ_relational[[#This Row],[PQGUID]],_S2PQ[S2PQGUID],0),5)="no",_S2PQ_relational[[#This Row],[PIGUID]]&amp;"NO","-")</f>
        <v>-</v>
      </c>
    </row>
    <row r="15" spans="1:4" x14ac:dyDescent="0.3">
      <c r="A15" t="s">
        <v>286</v>
      </c>
      <c r="B15" t="s">
        <v>1915</v>
      </c>
      <c r="C15" t="str">
        <f>_S2PQ_relational[[#This Row],[PIGUID]]&amp;_S2PQ_relational[[#This Row],[PQGUID]]</f>
        <v>18SAx6TL2CCMJBjVfiJQD17BjiTqdbz9EPX1It8mlxYw</v>
      </c>
      <c r="D15" t="str">
        <f>IF(INDEX(_S2PQ[[S2PQGUID]:[Risposta]],MATCH(_S2PQ_relational[[#This Row],[PQGUID]],_S2PQ[S2PQGUID],0),5)="no",_S2PQ_relational[[#This Row],[PIGUID]]&amp;"NO","-")</f>
        <v>-</v>
      </c>
    </row>
    <row r="16" spans="1:4" x14ac:dyDescent="0.3">
      <c r="A16" t="s">
        <v>270</v>
      </c>
      <c r="B16" t="s">
        <v>1915</v>
      </c>
      <c r="C16" t="str">
        <f>_S2PQ_relational[[#This Row],[PIGUID]]&amp;_S2PQ_relational[[#This Row],[PQGUID]]</f>
        <v>1fCDpR8Tble3y6GAsbA5SQ7BjiTqdbz9EPX1It8mlxYw</v>
      </c>
      <c r="D16" t="str">
        <f>IF(INDEX(_S2PQ[[S2PQGUID]:[Risposta]],MATCH(_S2PQ_relational[[#This Row],[PQGUID]],_S2PQ[S2PQGUID],0),5)="no",_S2PQ_relational[[#This Row],[PIGUID]]&amp;"NO","-")</f>
        <v>-</v>
      </c>
    </row>
    <row r="17" spans="1:4" x14ac:dyDescent="0.3">
      <c r="A17" t="s">
        <v>269</v>
      </c>
      <c r="B17" t="s">
        <v>1915</v>
      </c>
      <c r="C17" t="str">
        <f>_S2PQ_relational[[#This Row],[PIGUID]]&amp;_S2PQ_relational[[#This Row],[PQGUID]]</f>
        <v>54dPs5U6gBeP4afltpfCE97BjiTqdbz9EPX1It8mlxYw</v>
      </c>
      <c r="D17" t="str">
        <f>IF(INDEX(_S2PQ[[S2PQGUID]:[Risposta]],MATCH(_S2PQ_relational[[#This Row],[PQGUID]],_S2PQ[S2PQGUID],0),5)="no",_S2PQ_relational[[#This Row],[PIGUID]]&amp;"NO","-")</f>
        <v>-</v>
      </c>
    </row>
    <row r="18" spans="1:4" x14ac:dyDescent="0.3">
      <c r="A18" t="s">
        <v>262</v>
      </c>
      <c r="B18" t="s">
        <v>1915</v>
      </c>
      <c r="C18" t="str">
        <f>_S2PQ_relational[[#This Row],[PIGUID]]&amp;_S2PQ_relational[[#This Row],[PQGUID]]</f>
        <v>2efu6CRg9BprsT9UGczVg57BjiTqdbz9EPX1It8mlxYw</v>
      </c>
      <c r="D18" t="str">
        <f>IF(INDEX(_S2PQ[[S2PQGUID]:[Risposta]],MATCH(_S2PQ_relational[[#This Row],[PQGUID]],_S2PQ[S2PQGUID],0),5)="no",_S2PQ_relational[[#This Row],[PIGUID]]&amp;"NO","-")</f>
        <v>-</v>
      </c>
    </row>
    <row r="19" spans="1:4" x14ac:dyDescent="0.3">
      <c r="A19" t="s">
        <v>244</v>
      </c>
      <c r="B19" t="s">
        <v>1915</v>
      </c>
      <c r="C19" t="str">
        <f>_S2PQ_relational[[#This Row],[PIGUID]]&amp;_S2PQ_relational[[#This Row],[PQGUID]]</f>
        <v>3PZFbxrO2SbhAhzMifmoqP7BjiTqdbz9EPX1It8mlxYw</v>
      </c>
      <c r="D19" t="str">
        <f>IF(INDEX(_S2PQ[[S2PQGUID]:[Risposta]],MATCH(_S2PQ_relational[[#This Row],[PQGUID]],_S2PQ[S2PQGUID],0),5)="no",_S2PQ_relational[[#This Row],[PIGUID]]&amp;"NO","-")</f>
        <v>-</v>
      </c>
    </row>
    <row r="20" spans="1:4" x14ac:dyDescent="0.3">
      <c r="A20" t="s">
        <v>236</v>
      </c>
      <c r="B20" t="s">
        <v>1915</v>
      </c>
      <c r="C20" t="str">
        <f>_S2PQ_relational[[#This Row],[PIGUID]]&amp;_S2PQ_relational[[#This Row],[PQGUID]]</f>
        <v>28h0o0cSIJtD06wm9OzLvK7BjiTqdbz9EPX1It8mlxYw</v>
      </c>
      <c r="D20" t="str">
        <f>IF(INDEX(_S2PQ[[S2PQGUID]:[Risposta]],MATCH(_S2PQ_relational[[#This Row],[PQGUID]],_S2PQ[S2PQGUID],0),5)="no",_S2PQ_relational[[#This Row],[PIGUID]]&amp;"NO","-")</f>
        <v>-</v>
      </c>
    </row>
    <row r="21" spans="1:4" x14ac:dyDescent="0.3">
      <c r="A21" t="s">
        <v>221</v>
      </c>
      <c r="B21" t="s">
        <v>1915</v>
      </c>
      <c r="C21" t="str">
        <f>_S2PQ_relational[[#This Row],[PIGUID]]&amp;_S2PQ_relational[[#This Row],[PQGUID]]</f>
        <v>1c9fEucPgLEBwZcAB3PJnL7BjiTqdbz9EPX1It8mlxYw</v>
      </c>
      <c r="D21" t="str">
        <f>IF(INDEX(_S2PQ[[S2PQGUID]:[Risposta]],MATCH(_S2PQ_relational[[#This Row],[PQGUID]],_S2PQ[S2PQGUID],0),5)="no",_S2PQ_relational[[#This Row],[PIGUID]]&amp;"NO","-")</f>
        <v>-</v>
      </c>
    </row>
    <row r="22" spans="1:4" x14ac:dyDescent="0.3">
      <c r="A22" t="s">
        <v>219</v>
      </c>
      <c r="B22" t="s">
        <v>1915</v>
      </c>
      <c r="C22" t="str">
        <f>_S2PQ_relational[[#This Row],[PIGUID]]&amp;_S2PQ_relational[[#This Row],[PQGUID]]</f>
        <v>7iB0AdjwaAwIoJhCjExqqN7BjiTqdbz9EPX1It8mlxYw</v>
      </c>
      <c r="D22" t="str">
        <f>IF(INDEX(_S2PQ[[S2PQGUID]:[Risposta]],MATCH(_S2PQ_relational[[#This Row],[PQGUID]],_S2PQ[S2PQGUID],0),5)="no",_S2PQ_relational[[#This Row],[PIGUID]]&amp;"NO","-")</f>
        <v>-</v>
      </c>
    </row>
    <row r="23" spans="1:4" x14ac:dyDescent="0.3">
      <c r="A23" t="s">
        <v>203</v>
      </c>
      <c r="B23" t="s">
        <v>1915</v>
      </c>
      <c r="C23" t="str">
        <f>_S2PQ_relational[[#This Row],[PIGUID]]&amp;_S2PQ_relational[[#This Row],[PQGUID]]</f>
        <v>4lfxJOCcV1ojVuJVjCfBj67BjiTqdbz9EPX1It8mlxYw</v>
      </c>
      <c r="D23" t="str">
        <f>IF(INDEX(_S2PQ[[S2PQGUID]:[Risposta]],MATCH(_S2PQ_relational[[#This Row],[PQGUID]],_S2PQ[S2PQGUID],0),5)="no",_S2PQ_relational[[#This Row],[PIGUID]]&amp;"NO","-")</f>
        <v>-</v>
      </c>
    </row>
    <row r="24" spans="1:4" x14ac:dyDescent="0.3">
      <c r="A24" t="s">
        <v>201</v>
      </c>
      <c r="B24" t="s">
        <v>1915</v>
      </c>
      <c r="C24" t="str">
        <f>_S2PQ_relational[[#This Row],[PIGUID]]&amp;_S2PQ_relational[[#This Row],[PQGUID]]</f>
        <v>LE4NAcmeT6PyqI8qg5XjN7BjiTqdbz9EPX1It8mlxYw</v>
      </c>
      <c r="D24" t="str">
        <f>IF(INDEX(_S2PQ[[S2PQGUID]:[Risposta]],MATCH(_S2PQ_relational[[#This Row],[PQGUID]],_S2PQ[S2PQGUID],0),5)="no",_S2PQ_relational[[#This Row],[PIGUID]]&amp;"NO","-")</f>
        <v>-</v>
      </c>
    </row>
    <row r="25" spans="1:4" x14ac:dyDescent="0.3">
      <c r="A25" t="s">
        <v>192</v>
      </c>
      <c r="B25" t="s">
        <v>1915</v>
      </c>
      <c r="C25" t="str">
        <f>_S2PQ_relational[[#This Row],[PIGUID]]&amp;_S2PQ_relational[[#This Row],[PQGUID]]</f>
        <v>5owSqO99lt8mdba69ziJ027BjiTqdbz9EPX1It8mlxYw</v>
      </c>
      <c r="D25" t="str">
        <f>IF(INDEX(_S2PQ[[S2PQGUID]:[Risposta]],MATCH(_S2PQ_relational[[#This Row],[PQGUID]],_S2PQ[S2PQGUID],0),5)="no",_S2PQ_relational[[#This Row],[PIGUID]]&amp;"NO","-")</f>
        <v>-</v>
      </c>
    </row>
    <row r="26" spans="1:4" x14ac:dyDescent="0.3">
      <c r="A26" t="s">
        <v>183</v>
      </c>
      <c r="B26" t="s">
        <v>1915</v>
      </c>
      <c r="C26" t="str">
        <f>_S2PQ_relational[[#This Row],[PIGUID]]&amp;_S2PQ_relational[[#This Row],[PQGUID]]</f>
        <v>169V5uzyn9ByI9Q89OWVYm7BjiTqdbz9EPX1It8mlxYw</v>
      </c>
      <c r="D26" t="str">
        <f>IF(INDEX(_S2PQ[[S2PQGUID]:[Risposta]],MATCH(_S2PQ_relational[[#This Row],[PQGUID]],_S2PQ[S2PQGUID],0),5)="no",_S2PQ_relational[[#This Row],[PIGUID]]&amp;"NO","-")</f>
        <v>-</v>
      </c>
    </row>
    <row r="27" spans="1:4" x14ac:dyDescent="0.3">
      <c r="A27" t="s">
        <v>158</v>
      </c>
      <c r="B27" t="s">
        <v>1915</v>
      </c>
      <c r="C27" t="str">
        <f>_S2PQ_relational[[#This Row],[PIGUID]]&amp;_S2PQ_relational[[#This Row],[PQGUID]]</f>
        <v>5yTnF65Qbex3e2bAyS1xdt7BjiTqdbz9EPX1It8mlxYw</v>
      </c>
      <c r="D27" t="str">
        <f>IF(INDEX(_S2PQ[[S2PQGUID]:[Risposta]],MATCH(_S2PQ_relational[[#This Row],[PQGUID]],_S2PQ[S2PQGUID],0),5)="no",_S2PQ_relational[[#This Row],[PIGUID]]&amp;"NO","-")</f>
        <v>-</v>
      </c>
    </row>
    <row r="28" spans="1:4" x14ac:dyDescent="0.3">
      <c r="A28" t="s">
        <v>157</v>
      </c>
      <c r="B28" t="s">
        <v>1915</v>
      </c>
      <c r="C28" t="str">
        <f>_S2PQ_relational[[#This Row],[PIGUID]]&amp;_S2PQ_relational[[#This Row],[PQGUID]]</f>
        <v>1V2OcHOgEDqWpRdFnWQeLp7BjiTqdbz9EPX1It8mlxYw</v>
      </c>
      <c r="D28" t="str">
        <f>IF(INDEX(_S2PQ[[S2PQGUID]:[Risposta]],MATCH(_S2PQ_relational[[#This Row],[PQGUID]],_S2PQ[S2PQGUID],0),5)="no",_S2PQ_relational[[#This Row],[PIGUID]]&amp;"NO","-")</f>
        <v>-</v>
      </c>
    </row>
    <row r="29" spans="1:4" x14ac:dyDescent="0.3">
      <c r="A29" t="s">
        <v>141</v>
      </c>
      <c r="B29" t="s">
        <v>1915</v>
      </c>
      <c r="C29" t="str">
        <f>_S2PQ_relational[[#This Row],[PIGUID]]&amp;_S2PQ_relational[[#This Row],[PQGUID]]</f>
        <v>6qIIzIJVrT5K6kz0wqsNq77BjiTqdbz9EPX1It8mlxYw</v>
      </c>
      <c r="D29" t="str">
        <f>IF(INDEX(_S2PQ[[S2PQGUID]:[Risposta]],MATCH(_S2PQ_relational[[#This Row],[PQGUID]],_S2PQ[S2PQGUID],0),5)="no",_S2PQ_relational[[#This Row],[PIGUID]]&amp;"NO","-")</f>
        <v>-</v>
      </c>
    </row>
    <row r="30" spans="1:4" x14ac:dyDescent="0.3">
      <c r="A30" t="s">
        <v>133</v>
      </c>
      <c r="B30" t="s">
        <v>1915</v>
      </c>
      <c r="C30" t="str">
        <f>_S2PQ_relational[[#This Row],[PIGUID]]&amp;_S2PQ_relational[[#This Row],[PQGUID]]</f>
        <v>61Y0IWjG13DxoG3Uo2hEWK7BjiTqdbz9EPX1It8mlxYw</v>
      </c>
      <c r="D30" t="str">
        <f>IF(INDEX(_S2PQ[[S2PQGUID]:[Risposta]],MATCH(_S2PQ_relational[[#This Row],[PQGUID]],_S2PQ[S2PQGUID],0),5)="no",_S2PQ_relational[[#This Row],[PIGUID]]&amp;"NO","-")</f>
        <v>-</v>
      </c>
    </row>
    <row r="31" spans="1:4" x14ac:dyDescent="0.3">
      <c r="A31" t="s">
        <v>124</v>
      </c>
      <c r="B31" t="s">
        <v>1915</v>
      </c>
      <c r="C31" t="str">
        <f>_S2PQ_relational[[#This Row],[PIGUID]]&amp;_S2PQ_relational[[#This Row],[PQGUID]]</f>
        <v>3l55YHkfbty5EJ2kS1gub7BjiTqdbz9EPX1It8mlxYw</v>
      </c>
      <c r="D31" t="str">
        <f>IF(INDEX(_S2PQ[[S2PQGUID]:[Risposta]],MATCH(_S2PQ_relational[[#This Row],[PQGUID]],_S2PQ[S2PQGUID],0),5)="no",_S2PQ_relational[[#This Row],[PIGUID]]&amp;"NO","-")</f>
        <v>-</v>
      </c>
    </row>
    <row r="32" spans="1:4" x14ac:dyDescent="0.3">
      <c r="A32" t="s">
        <v>114</v>
      </c>
      <c r="B32" t="s">
        <v>1915</v>
      </c>
      <c r="C32" t="str">
        <f>_S2PQ_relational[[#This Row],[PIGUID]]&amp;_S2PQ_relational[[#This Row],[PQGUID]]</f>
        <v>6Kmhdg9uaBaVHmxDfxHQss7BjiTqdbz9EPX1It8mlxYw</v>
      </c>
      <c r="D32" t="str">
        <f>IF(INDEX(_S2PQ[[S2PQGUID]:[Risposta]],MATCH(_S2PQ_relational[[#This Row],[PQGUID]],_S2PQ[S2PQGUID],0),5)="no",_S2PQ_relational[[#This Row],[PIGUID]]&amp;"NO","-")</f>
        <v>-</v>
      </c>
    </row>
    <row r="33" spans="1:4" x14ac:dyDescent="0.3">
      <c r="A33" t="s">
        <v>548</v>
      </c>
      <c r="B33" t="s">
        <v>1915</v>
      </c>
      <c r="C33" t="str">
        <f>_S2PQ_relational[[#This Row],[PIGUID]]&amp;_S2PQ_relational[[#This Row],[PQGUID]]</f>
        <v>1UQ4cj8qsny76nudFqxKHT7BjiTqdbz9EPX1It8mlxYw</v>
      </c>
      <c r="D33" t="str">
        <f>IF(INDEX(_S2PQ[[S2PQGUID]:[Risposta]],MATCH(_S2PQ_relational[[#This Row],[PQGUID]],_S2PQ[S2PQGUID],0),5)="no",_S2PQ_relational[[#This Row],[PIGUID]]&amp;"NO","-")</f>
        <v>-</v>
      </c>
    </row>
    <row r="34" spans="1:4" x14ac:dyDescent="0.3">
      <c r="A34" t="s">
        <v>540</v>
      </c>
      <c r="B34" t="s">
        <v>1915</v>
      </c>
      <c r="C34" t="str">
        <f>_S2PQ_relational[[#This Row],[PIGUID]]&amp;_S2PQ_relational[[#This Row],[PQGUID]]</f>
        <v>4dxc7TRPkWVNNH2pZB36pQ7BjiTqdbz9EPX1It8mlxYw</v>
      </c>
      <c r="D34" t="str">
        <f>IF(INDEX(_S2PQ[[S2PQGUID]:[Risposta]],MATCH(_S2PQ_relational[[#This Row],[PQGUID]],_S2PQ[S2PQGUID],0),5)="no",_S2PQ_relational[[#This Row],[PIGUID]]&amp;"NO","-")</f>
        <v>-</v>
      </c>
    </row>
    <row r="35" spans="1:4" x14ac:dyDescent="0.3">
      <c r="A35" t="s">
        <v>532</v>
      </c>
      <c r="B35" t="s">
        <v>1915</v>
      </c>
      <c r="C35" t="str">
        <f>_S2PQ_relational[[#This Row],[PIGUID]]&amp;_S2PQ_relational[[#This Row],[PQGUID]]</f>
        <v>4vs7hMdmbszZJa4z1P4ANX7BjiTqdbz9EPX1It8mlxYw</v>
      </c>
      <c r="D35" t="str">
        <f>IF(INDEX(_S2PQ[[S2PQGUID]:[Risposta]],MATCH(_S2PQ_relational[[#This Row],[PQGUID]],_S2PQ[S2PQGUID],0),5)="no",_S2PQ_relational[[#This Row],[PIGUID]]&amp;"NO","-")</f>
        <v>-</v>
      </c>
    </row>
    <row r="36" spans="1:4" x14ac:dyDescent="0.3">
      <c r="A36" t="s">
        <v>524</v>
      </c>
      <c r="B36" t="s">
        <v>1915</v>
      </c>
      <c r="C36" t="str">
        <f>_S2PQ_relational[[#This Row],[PIGUID]]&amp;_S2PQ_relational[[#This Row],[PQGUID]]</f>
        <v>SbdUrZdQafuWvSKGxihAZ7BjiTqdbz9EPX1It8mlxYw</v>
      </c>
      <c r="D36" t="str">
        <f>IF(INDEX(_S2PQ[[S2PQGUID]:[Risposta]],MATCH(_S2PQ_relational[[#This Row],[PQGUID]],_S2PQ[S2PQGUID],0),5)="no",_S2PQ_relational[[#This Row],[PIGUID]]&amp;"NO","-")</f>
        <v>-</v>
      </c>
    </row>
    <row r="37" spans="1:4" x14ac:dyDescent="0.3">
      <c r="A37" t="s">
        <v>516</v>
      </c>
      <c r="B37" t="s">
        <v>1915</v>
      </c>
      <c r="C37" t="str">
        <f>_S2PQ_relational[[#This Row],[PIGUID]]&amp;_S2PQ_relational[[#This Row],[PQGUID]]</f>
        <v>5lQyvcgz6P4t1QYC9ROCDQ7BjiTqdbz9EPX1It8mlxYw</v>
      </c>
      <c r="D37" t="str">
        <f>IF(INDEX(_S2PQ[[S2PQGUID]:[Risposta]],MATCH(_S2PQ_relational[[#This Row],[PQGUID]],_S2PQ[S2PQGUID],0),5)="no",_S2PQ_relational[[#This Row],[PIGUID]]&amp;"NO","-")</f>
        <v>-</v>
      </c>
    </row>
    <row r="38" spans="1:4" x14ac:dyDescent="0.3">
      <c r="A38" t="s">
        <v>507</v>
      </c>
      <c r="B38" t="s">
        <v>1915</v>
      </c>
      <c r="C38" t="str">
        <f>_S2PQ_relational[[#This Row],[PIGUID]]&amp;_S2PQ_relational[[#This Row],[PQGUID]]</f>
        <v>7yHxsFU07aKWqJR694BXA37BjiTqdbz9EPX1It8mlxYw</v>
      </c>
      <c r="D38" t="str">
        <f>IF(INDEX(_S2PQ[[S2PQGUID]:[Risposta]],MATCH(_S2PQ_relational[[#This Row],[PQGUID]],_S2PQ[S2PQGUID],0),5)="no",_S2PQ_relational[[#This Row],[PIGUID]]&amp;"NO","-")</f>
        <v>-</v>
      </c>
    </row>
    <row r="39" spans="1:4" x14ac:dyDescent="0.3">
      <c r="A39" t="s">
        <v>506</v>
      </c>
      <c r="B39" t="s">
        <v>1915</v>
      </c>
      <c r="C39" t="str">
        <f>_S2PQ_relational[[#This Row],[PIGUID]]&amp;_S2PQ_relational[[#This Row],[PQGUID]]</f>
        <v>5F1w8HtUMo0qTpTxru5MRt7BjiTqdbz9EPX1It8mlxYw</v>
      </c>
      <c r="D39" t="str">
        <f>IF(INDEX(_S2PQ[[S2PQGUID]:[Risposta]],MATCH(_S2PQ_relational[[#This Row],[PQGUID]],_S2PQ[S2PQGUID],0),5)="no",_S2PQ_relational[[#This Row],[PIGUID]]&amp;"NO","-")</f>
        <v>-</v>
      </c>
    </row>
    <row r="40" spans="1:4" x14ac:dyDescent="0.3">
      <c r="A40" t="s">
        <v>491</v>
      </c>
      <c r="B40" t="s">
        <v>1915</v>
      </c>
      <c r="C40" t="str">
        <f>_S2PQ_relational[[#This Row],[PIGUID]]&amp;_S2PQ_relational[[#This Row],[PQGUID]]</f>
        <v>57OcRtlpyLvTsLTfwBsWBi7BjiTqdbz9EPX1It8mlxYw</v>
      </c>
      <c r="D40" t="str">
        <f>IF(INDEX(_S2PQ[[S2PQGUID]:[Risposta]],MATCH(_S2PQ_relational[[#This Row],[PQGUID]],_S2PQ[S2PQGUID],0),5)="no",_S2PQ_relational[[#This Row],[PIGUID]]&amp;"NO","-")</f>
        <v>-</v>
      </c>
    </row>
    <row r="41" spans="1:4" x14ac:dyDescent="0.3">
      <c r="A41" t="s">
        <v>483</v>
      </c>
      <c r="B41" t="s">
        <v>1915</v>
      </c>
      <c r="C41" t="str">
        <f>_S2PQ_relational[[#This Row],[PIGUID]]&amp;_S2PQ_relational[[#This Row],[PQGUID]]</f>
        <v>757whJZYiE1KwL8gJcj2H7BjiTqdbz9EPX1It8mlxYw</v>
      </c>
      <c r="D41" t="str">
        <f>IF(INDEX(_S2PQ[[S2PQGUID]:[Risposta]],MATCH(_S2PQ_relational[[#This Row],[PQGUID]],_S2PQ[S2PQGUID],0),5)="no",_S2PQ_relational[[#This Row],[PIGUID]]&amp;"NO","-")</f>
        <v>-</v>
      </c>
    </row>
    <row r="42" spans="1:4" x14ac:dyDescent="0.3">
      <c r="A42" t="s">
        <v>475</v>
      </c>
      <c r="B42" t="s">
        <v>1915</v>
      </c>
      <c r="C42" t="str">
        <f>_S2PQ_relational[[#This Row],[PIGUID]]&amp;_S2PQ_relational[[#This Row],[PQGUID]]</f>
        <v>b1uXtPummmP5fYPyz7OsN7BjiTqdbz9EPX1It8mlxYw</v>
      </c>
      <c r="D42" t="str">
        <f>IF(INDEX(_S2PQ[[S2PQGUID]:[Risposta]],MATCH(_S2PQ_relational[[#This Row],[PQGUID]],_S2PQ[S2PQGUID],0),5)="no",_S2PQ_relational[[#This Row],[PIGUID]]&amp;"NO","-")</f>
        <v>-</v>
      </c>
    </row>
    <row r="43" spans="1:4" x14ac:dyDescent="0.3">
      <c r="A43" t="s">
        <v>467</v>
      </c>
      <c r="B43" t="s">
        <v>1915</v>
      </c>
      <c r="C43" t="str">
        <f>_S2PQ_relational[[#This Row],[PIGUID]]&amp;_S2PQ_relational[[#This Row],[PQGUID]]</f>
        <v>1qG7PcWvwdKSGDa7dJ75NW7BjiTqdbz9EPX1It8mlxYw</v>
      </c>
      <c r="D43" t="str">
        <f>IF(INDEX(_S2PQ[[S2PQGUID]:[Risposta]],MATCH(_S2PQ_relational[[#This Row],[PQGUID]],_S2PQ[S2PQGUID],0),5)="no",_S2PQ_relational[[#This Row],[PIGUID]]&amp;"NO","-")</f>
        <v>-</v>
      </c>
    </row>
    <row r="44" spans="1:4" x14ac:dyDescent="0.3">
      <c r="A44" t="s">
        <v>459</v>
      </c>
      <c r="B44" t="s">
        <v>1915</v>
      </c>
      <c r="C44" t="str">
        <f>_S2PQ_relational[[#This Row],[PIGUID]]&amp;_S2PQ_relational[[#This Row],[PQGUID]]</f>
        <v>h7oXDmdmJMZ6fIerKOiWd7BjiTqdbz9EPX1It8mlxYw</v>
      </c>
      <c r="D44" t="str">
        <f>IF(INDEX(_S2PQ[[S2PQGUID]:[Risposta]],MATCH(_S2PQ_relational[[#This Row],[PQGUID]],_S2PQ[S2PQGUID],0),5)="no",_S2PQ_relational[[#This Row],[PIGUID]]&amp;"NO","-")</f>
        <v>-</v>
      </c>
    </row>
    <row r="45" spans="1:4" x14ac:dyDescent="0.3">
      <c r="A45" t="s">
        <v>451</v>
      </c>
      <c r="B45" t="s">
        <v>1915</v>
      </c>
      <c r="C45" t="str">
        <f>_S2PQ_relational[[#This Row],[PIGUID]]&amp;_S2PQ_relational[[#This Row],[PQGUID]]</f>
        <v>6pkyPAaEzhqILFZKAQjFmh7BjiTqdbz9EPX1It8mlxYw</v>
      </c>
      <c r="D45" t="str">
        <f>IF(INDEX(_S2PQ[[S2PQGUID]:[Risposta]],MATCH(_S2PQ_relational[[#This Row],[PQGUID]],_S2PQ[S2PQGUID],0),5)="no",_S2PQ_relational[[#This Row],[PIGUID]]&amp;"NO","-")</f>
        <v>-</v>
      </c>
    </row>
    <row r="46" spans="1:4" x14ac:dyDescent="0.3">
      <c r="A46" t="s">
        <v>442</v>
      </c>
      <c r="B46" t="s">
        <v>1915</v>
      </c>
      <c r="C46" t="str">
        <f>_S2PQ_relational[[#This Row],[PIGUID]]&amp;_S2PQ_relational[[#This Row],[PQGUID]]</f>
        <v>5GjSFRGliXoulGkdlAeEre7BjiTqdbz9EPX1It8mlxYw</v>
      </c>
      <c r="D46" t="str">
        <f>IF(INDEX(_S2PQ[[S2PQGUID]:[Risposta]],MATCH(_S2PQ_relational[[#This Row],[PQGUID]],_S2PQ[S2PQGUID],0),5)="no",_S2PQ_relational[[#This Row],[PIGUID]]&amp;"NO","-")</f>
        <v>-</v>
      </c>
    </row>
    <row r="47" spans="1:4" x14ac:dyDescent="0.3">
      <c r="A47" t="s">
        <v>427</v>
      </c>
      <c r="B47" t="s">
        <v>1915</v>
      </c>
      <c r="C47" t="str">
        <f>_S2PQ_relational[[#This Row],[PIGUID]]&amp;_S2PQ_relational[[#This Row],[PQGUID]]</f>
        <v>QJ2yybwDAksAecWyfu7xh7BjiTqdbz9EPX1It8mlxYw</v>
      </c>
      <c r="D47" t="str">
        <f>IF(INDEX(_S2PQ[[S2PQGUID]:[Risposta]],MATCH(_S2PQ_relational[[#This Row],[PQGUID]],_S2PQ[S2PQGUID],0),5)="no",_S2PQ_relational[[#This Row],[PIGUID]]&amp;"NO","-")</f>
        <v>-</v>
      </c>
    </row>
    <row r="48" spans="1:4" x14ac:dyDescent="0.3">
      <c r="A48" t="s">
        <v>426</v>
      </c>
      <c r="B48" t="s">
        <v>1915</v>
      </c>
      <c r="C48" t="str">
        <f>_S2PQ_relational[[#This Row],[PIGUID]]&amp;_S2PQ_relational[[#This Row],[PQGUID]]</f>
        <v>5341tD3frWQkSDpaOjaT9y7BjiTqdbz9EPX1It8mlxYw</v>
      </c>
      <c r="D48" t="str">
        <f>IF(INDEX(_S2PQ[[S2PQGUID]:[Risposta]],MATCH(_S2PQ_relational[[#This Row],[PQGUID]],_S2PQ[S2PQGUID],0),5)="no",_S2PQ_relational[[#This Row],[PIGUID]]&amp;"NO","-")</f>
        <v>-</v>
      </c>
    </row>
    <row r="49" spans="1:4" x14ac:dyDescent="0.3">
      <c r="A49" t="s">
        <v>344</v>
      </c>
      <c r="B49" t="s">
        <v>1915</v>
      </c>
      <c r="C49" t="str">
        <f>_S2PQ_relational[[#This Row],[PIGUID]]&amp;_S2PQ_relational[[#This Row],[PQGUID]]</f>
        <v>74JlWgnkjnlI8rDlEAMb047BjiTqdbz9EPX1It8mlxYw</v>
      </c>
      <c r="D49" t="str">
        <f>IF(INDEX(_S2PQ[[S2PQGUID]:[Risposta]],MATCH(_S2PQ_relational[[#This Row],[PQGUID]],_S2PQ[S2PQGUID],0),5)="no",_S2PQ_relational[[#This Row],[PIGUID]]&amp;"NO","-")</f>
        <v>-</v>
      </c>
    </row>
    <row r="50" spans="1:4" x14ac:dyDescent="0.3">
      <c r="A50" t="s">
        <v>285</v>
      </c>
      <c r="B50" t="s">
        <v>1915</v>
      </c>
      <c r="C50" t="str">
        <f>_S2PQ_relational[[#This Row],[PIGUID]]&amp;_S2PQ_relational[[#This Row],[PQGUID]]</f>
        <v>59rvtmSodx96vNiWaBpI7r7BjiTqdbz9EPX1It8mlxYw</v>
      </c>
      <c r="D50" t="str">
        <f>IF(INDEX(_S2PQ[[S2PQGUID]:[Risposta]],MATCH(_S2PQ_relational[[#This Row],[PQGUID]],_S2PQ[S2PQGUID],0),5)="no",_S2PQ_relational[[#This Row],[PIGUID]]&amp;"NO","-")</f>
        <v>-</v>
      </c>
    </row>
    <row r="51" spans="1:4" x14ac:dyDescent="0.3">
      <c r="A51" t="s">
        <v>301</v>
      </c>
      <c r="B51" t="s">
        <v>1915</v>
      </c>
      <c r="C51" t="str">
        <f>_S2PQ_relational[[#This Row],[PIGUID]]&amp;_S2PQ_relational[[#This Row],[PQGUID]]</f>
        <v>5QlqV0nuBakmWh8AX0IROm7BjiTqdbz9EPX1It8mlxYw</v>
      </c>
      <c r="D51" t="str">
        <f>IF(INDEX(_S2PQ[[S2PQGUID]:[Risposta]],MATCH(_S2PQ_relational[[#This Row],[PQGUID]],_S2PQ[S2PQGUID],0),5)="no",_S2PQ_relational[[#This Row],[PIGUID]]&amp;"NO","-")</f>
        <v>-</v>
      </c>
    </row>
    <row r="52" spans="1:4" x14ac:dyDescent="0.3">
      <c r="A52" t="s">
        <v>336</v>
      </c>
      <c r="B52" t="s">
        <v>1915</v>
      </c>
      <c r="C52" t="str">
        <f>_S2PQ_relational[[#This Row],[PIGUID]]&amp;_S2PQ_relational[[#This Row],[PQGUID]]</f>
        <v>7xQIu9XtI8TEVE8AU8Izo17BjiTqdbz9EPX1It8mlxYw</v>
      </c>
      <c r="D52" t="str">
        <f>IF(INDEX(_S2PQ[[S2PQGUID]:[Risposta]],MATCH(_S2PQ_relational[[#This Row],[PQGUID]],_S2PQ[S2PQGUID],0),5)="no",_S2PQ_relational[[#This Row],[PIGUID]]&amp;"NO","-")</f>
        <v>-</v>
      </c>
    </row>
    <row r="53" spans="1:4" x14ac:dyDescent="0.3">
      <c r="A53" t="s">
        <v>598</v>
      </c>
      <c r="B53" t="s">
        <v>1915</v>
      </c>
      <c r="C53" t="str">
        <f>_S2PQ_relational[[#This Row],[PIGUID]]&amp;_S2PQ_relational[[#This Row],[PQGUID]]</f>
        <v>3uaA6l6inUWdqT3f4hmHAE7BjiTqdbz9EPX1It8mlxYw</v>
      </c>
      <c r="D53" t="str">
        <f>IF(INDEX(_S2PQ[[S2PQGUID]:[Risposta]],MATCH(_S2PQ_relational[[#This Row],[PQGUID]],_S2PQ[S2PQGUID],0),5)="no",_S2PQ_relational[[#This Row],[PIGUID]]&amp;"NO","-")</f>
        <v>-</v>
      </c>
    </row>
    <row r="54" spans="1:4" x14ac:dyDescent="0.3">
      <c r="A54" t="s">
        <v>401</v>
      </c>
      <c r="B54" t="s">
        <v>1915</v>
      </c>
      <c r="C54" t="str">
        <f>_S2PQ_relational[[#This Row],[PIGUID]]&amp;_S2PQ_relational[[#This Row],[PQGUID]]</f>
        <v>6rtaRMxnDqpmX3MNNT0YX47BjiTqdbz9EPX1It8mlxYw</v>
      </c>
      <c r="D54" t="str">
        <f>IF(INDEX(_S2PQ[[S2PQGUID]:[Risposta]],MATCH(_S2PQ_relational[[#This Row],[PQGUID]],_S2PQ[S2PQGUID],0),5)="no",_S2PQ_relational[[#This Row],[PIGUID]]&amp;"NO","-")</f>
        <v>-</v>
      </c>
    </row>
    <row r="55" spans="1:4" x14ac:dyDescent="0.3">
      <c r="A55" t="s">
        <v>394</v>
      </c>
      <c r="B55" t="s">
        <v>1915</v>
      </c>
      <c r="C55" t="str">
        <f>_S2PQ_relational[[#This Row],[PIGUID]]&amp;_S2PQ_relational[[#This Row],[PQGUID]]</f>
        <v>3vKz1XeHl2F8VNaaUrDMUl7BjiTqdbz9EPX1It8mlxYw</v>
      </c>
      <c r="D55" t="str">
        <f>IF(INDEX(_S2PQ[[S2PQGUID]:[Risposta]],MATCH(_S2PQ_relational[[#This Row],[PQGUID]],_S2PQ[S2PQGUID],0),5)="no",_S2PQ_relational[[#This Row],[PIGUID]]&amp;"NO","-")</f>
        <v>-</v>
      </c>
    </row>
    <row r="56" spans="1:4" x14ac:dyDescent="0.3">
      <c r="A56" t="s">
        <v>386</v>
      </c>
      <c r="B56" t="s">
        <v>1915</v>
      </c>
      <c r="C56" t="str">
        <f>_S2PQ_relational[[#This Row],[PIGUID]]&amp;_S2PQ_relational[[#This Row],[PQGUID]]</f>
        <v>01v2H3qr0AtPFmXMU5RXew7BjiTqdbz9EPX1It8mlxYw</v>
      </c>
      <c r="D56" t="str">
        <f>IF(INDEX(_S2PQ[[S2PQGUID]:[Risposta]],MATCH(_S2PQ_relational[[#This Row],[PQGUID]],_S2PQ[S2PQGUID],0),5)="no",_S2PQ_relational[[#This Row],[PIGUID]]&amp;"NO","-")</f>
        <v>-</v>
      </c>
    </row>
    <row r="57" spans="1:4" x14ac:dyDescent="0.3">
      <c r="A57" t="s">
        <v>378</v>
      </c>
      <c r="B57" t="s">
        <v>1915</v>
      </c>
      <c r="C57" t="str">
        <f>_S2PQ_relational[[#This Row],[PIGUID]]&amp;_S2PQ_relational[[#This Row],[PQGUID]]</f>
        <v>6p9JXzwRhZyGTbr6ztZQwa7BjiTqdbz9EPX1It8mlxYw</v>
      </c>
      <c r="D57" t="str">
        <f>IF(INDEX(_S2PQ[[S2PQGUID]:[Risposta]],MATCH(_S2PQ_relational[[#This Row],[PQGUID]],_S2PQ[S2PQGUID],0),5)="no",_S2PQ_relational[[#This Row],[PIGUID]]&amp;"NO","-")</f>
        <v>-</v>
      </c>
    </row>
    <row r="58" spans="1:4" x14ac:dyDescent="0.3">
      <c r="A58" t="s">
        <v>377</v>
      </c>
      <c r="B58" t="s">
        <v>1915</v>
      </c>
      <c r="C58" t="str">
        <f>_S2PQ_relational[[#This Row],[PIGUID]]&amp;_S2PQ_relational[[#This Row],[PQGUID]]</f>
        <v>504jxiMLX4m1KEs5eytNfX7BjiTqdbz9EPX1It8mlxYw</v>
      </c>
      <c r="D58" t="str">
        <f>IF(INDEX(_S2PQ[[S2PQGUID]:[Risposta]],MATCH(_S2PQ_relational[[#This Row],[PQGUID]],_S2PQ[S2PQGUID],0),5)="no",_S2PQ_relational[[#This Row],[PIGUID]]&amp;"NO","-")</f>
        <v>-</v>
      </c>
    </row>
    <row r="59" spans="1:4" x14ac:dyDescent="0.3">
      <c r="A59" t="s">
        <v>361</v>
      </c>
      <c r="B59" t="s">
        <v>1915</v>
      </c>
      <c r="C59" t="str">
        <f>_S2PQ_relational[[#This Row],[PIGUID]]&amp;_S2PQ_relational[[#This Row],[PQGUID]]</f>
        <v>5m0BI5wZuoNOyDPYCiX3Xe7BjiTqdbz9EPX1It8mlxYw</v>
      </c>
      <c r="D59" t="str">
        <f>IF(INDEX(_S2PQ[[S2PQGUID]:[Risposta]],MATCH(_S2PQ_relational[[#This Row],[PQGUID]],_S2PQ[S2PQGUID],0),5)="no",_S2PQ_relational[[#This Row],[PIGUID]]&amp;"NO","-")</f>
        <v>-</v>
      </c>
    </row>
    <row r="60" spans="1:4" x14ac:dyDescent="0.3">
      <c r="A60" t="s">
        <v>353</v>
      </c>
      <c r="B60" t="s">
        <v>1915</v>
      </c>
      <c r="C60" t="str">
        <f>_S2PQ_relational[[#This Row],[PIGUID]]&amp;_S2PQ_relational[[#This Row],[PQGUID]]</f>
        <v>6NzSDV2IsFOtacEOaj13Gl7BjiTqdbz9EPX1It8mlxYw</v>
      </c>
      <c r="D60" t="str">
        <f>IF(INDEX(_S2PQ[[S2PQGUID]:[Risposta]],MATCH(_S2PQ_relational[[#This Row],[PQGUID]],_S2PQ[S2PQGUID],0),5)="no",_S2PQ_relational[[#This Row],[PIGUID]]&amp;"NO","-")</f>
        <v>-</v>
      </c>
    </row>
    <row r="61" spans="1:4" x14ac:dyDescent="0.3">
      <c r="A61" t="s">
        <v>345</v>
      </c>
      <c r="B61" t="s">
        <v>1915</v>
      </c>
      <c r="C61" t="str">
        <f>_S2PQ_relational[[#This Row],[PIGUID]]&amp;_S2PQ_relational[[#This Row],[PQGUID]]</f>
        <v>6uSpDnR3yQ5uar8BBVrZrv7BjiTqdbz9EPX1It8mlxYw</v>
      </c>
      <c r="D61" t="str">
        <f>IF(INDEX(_S2PQ[[S2PQGUID]:[Risposta]],MATCH(_S2PQ_relational[[#This Row],[PQGUID]],_S2PQ[S2PQGUID],0),5)="no",_S2PQ_relational[[#This Row],[PIGUID]]&amp;"NO","-")</f>
        <v>-</v>
      </c>
    </row>
    <row r="62" spans="1:4" x14ac:dyDescent="0.3">
      <c r="A62" t="s">
        <v>321</v>
      </c>
      <c r="B62" t="s">
        <v>1915</v>
      </c>
      <c r="C62" t="str">
        <f>_S2PQ_relational[[#This Row],[PIGUID]]&amp;_S2PQ_relational[[#This Row],[PQGUID]]</f>
        <v>5zn5rvPKBMqVZFwtGJoNJG7BjiTqdbz9EPX1It8mlxYw</v>
      </c>
      <c r="D62" t="str">
        <f>IF(INDEX(_S2PQ[[S2PQGUID]:[Risposta]],MATCH(_S2PQ_relational[[#This Row],[PQGUID]],_S2PQ[S2PQGUID],0),5)="no",_S2PQ_relational[[#This Row],[PIGUID]]&amp;"NO","-")</f>
        <v>-</v>
      </c>
    </row>
    <row r="63" spans="1:4" x14ac:dyDescent="0.3">
      <c r="A63" t="s">
        <v>293</v>
      </c>
      <c r="B63" t="s">
        <v>1915</v>
      </c>
      <c r="C63" t="str">
        <f>_S2PQ_relational[[#This Row],[PIGUID]]&amp;_S2PQ_relational[[#This Row],[PQGUID]]</f>
        <v>1I2lvoMa3TWCWbPOI8a06k7BjiTqdbz9EPX1It8mlxYw</v>
      </c>
      <c r="D63" t="str">
        <f>IF(INDEX(_S2PQ[[S2PQGUID]:[Risposta]],MATCH(_S2PQ_relational[[#This Row],[PQGUID]],_S2PQ[S2PQGUID],0),5)="no",_S2PQ_relational[[#This Row],[PIGUID]]&amp;"NO","-")</f>
        <v>-</v>
      </c>
    </row>
    <row r="64" spans="1:4" x14ac:dyDescent="0.3">
      <c r="A64" t="s">
        <v>278</v>
      </c>
      <c r="B64" t="s">
        <v>1915</v>
      </c>
      <c r="C64" t="str">
        <f>_S2PQ_relational[[#This Row],[PIGUID]]&amp;_S2PQ_relational[[#This Row],[PQGUID]]</f>
        <v>7geNs0j1gKJkrzJeivUc5B7BjiTqdbz9EPX1It8mlxYw</v>
      </c>
      <c r="D64" t="str">
        <f>IF(INDEX(_S2PQ[[S2PQGUID]:[Risposta]],MATCH(_S2PQ_relational[[#This Row],[PQGUID]],_S2PQ[S2PQGUID],0),5)="no",_S2PQ_relational[[#This Row],[PIGUID]]&amp;"NO","-")</f>
        <v>-</v>
      </c>
    </row>
    <row r="65" spans="1:4" x14ac:dyDescent="0.3">
      <c r="A65" t="s">
        <v>263</v>
      </c>
      <c r="B65" t="s">
        <v>1915</v>
      </c>
      <c r="C65" t="str">
        <f>_S2PQ_relational[[#This Row],[PIGUID]]&amp;_S2PQ_relational[[#This Row],[PQGUID]]</f>
        <v>2eqj1B1ZG1aYK9JZ0Yoe4U7BjiTqdbz9EPX1It8mlxYw</v>
      </c>
      <c r="D65" t="str">
        <f>IF(INDEX(_S2PQ[[S2PQGUID]:[Risposta]],MATCH(_S2PQ_relational[[#This Row],[PQGUID]],_S2PQ[S2PQGUID],0),5)="no",_S2PQ_relational[[#This Row],[PIGUID]]&amp;"NO","-")</f>
        <v>-</v>
      </c>
    </row>
    <row r="66" spans="1:4" x14ac:dyDescent="0.3">
      <c r="A66" t="s">
        <v>254</v>
      </c>
      <c r="B66" t="s">
        <v>1915</v>
      </c>
      <c r="C66" t="str">
        <f>_S2PQ_relational[[#This Row],[PIGUID]]&amp;_S2PQ_relational[[#This Row],[PQGUID]]</f>
        <v>79P2YlIaBbTYuLX5kn7gmT7BjiTqdbz9EPX1It8mlxYw</v>
      </c>
      <c r="D66" t="str">
        <f>IF(INDEX(_S2PQ[[S2PQGUID]:[Risposta]],MATCH(_S2PQ_relational[[#This Row],[PQGUID]],_S2PQ[S2PQGUID],0),5)="no",_S2PQ_relational[[#This Row],[PIGUID]]&amp;"NO","-")</f>
        <v>-</v>
      </c>
    </row>
    <row r="67" spans="1:4" x14ac:dyDescent="0.3">
      <c r="A67" t="s">
        <v>237</v>
      </c>
      <c r="B67" t="s">
        <v>1915</v>
      </c>
      <c r="C67" t="str">
        <f>_S2PQ_relational[[#This Row],[PIGUID]]&amp;_S2PQ_relational[[#This Row],[PQGUID]]</f>
        <v>wBEPtgHvVdAw5AnSADfam7BjiTqdbz9EPX1It8mlxYw</v>
      </c>
      <c r="D67" t="str">
        <f>IF(INDEX(_S2PQ[[S2PQGUID]:[Risposta]],MATCH(_S2PQ_relational[[#This Row],[PQGUID]],_S2PQ[S2PQGUID],0),5)="no",_S2PQ_relational[[#This Row],[PIGUID]]&amp;"NO","-")</f>
        <v>-</v>
      </c>
    </row>
    <row r="68" spans="1:4" x14ac:dyDescent="0.3">
      <c r="A68" t="s">
        <v>229</v>
      </c>
      <c r="B68" t="s">
        <v>1915</v>
      </c>
      <c r="C68" t="str">
        <f>_S2PQ_relational[[#This Row],[PIGUID]]&amp;_S2PQ_relational[[#This Row],[PQGUID]]</f>
        <v>1QXyVfdBIBo1vUMDJvmkto7BjiTqdbz9EPX1It8mlxYw</v>
      </c>
      <c r="D68" t="str">
        <f>IF(INDEX(_S2PQ[[S2PQGUID]:[Risposta]],MATCH(_S2PQ_relational[[#This Row],[PQGUID]],_S2PQ[S2PQGUID],0),5)="no",_S2PQ_relational[[#This Row],[PIGUID]]&amp;"NO","-")</f>
        <v>-</v>
      </c>
    </row>
    <row r="69" spans="1:4" x14ac:dyDescent="0.3">
      <c r="A69" t="s">
        <v>228</v>
      </c>
      <c r="B69" t="s">
        <v>1915</v>
      </c>
      <c r="C69" t="str">
        <f>_S2PQ_relational[[#This Row],[PIGUID]]&amp;_S2PQ_relational[[#This Row],[PQGUID]]</f>
        <v>nLQp6Z2dA0ba8MNAiLJ6s7BjiTqdbz9EPX1It8mlxYw</v>
      </c>
      <c r="D69" t="str">
        <f>IF(INDEX(_S2PQ[[S2PQGUID]:[Risposta]],MATCH(_S2PQ_relational[[#This Row],[PQGUID]],_S2PQ[S2PQGUID],0),5)="no",_S2PQ_relational[[#This Row],[PIGUID]]&amp;"NO","-")</f>
        <v>-</v>
      </c>
    </row>
    <row r="70" spans="1:4" x14ac:dyDescent="0.3">
      <c r="A70" t="s">
        <v>212</v>
      </c>
      <c r="B70" t="s">
        <v>1915</v>
      </c>
      <c r="C70" t="str">
        <f>_S2PQ_relational[[#This Row],[PIGUID]]&amp;_S2PQ_relational[[#This Row],[PQGUID]]</f>
        <v>7vh4rzn69GDVBFTuIYGSFw7BjiTqdbz9EPX1It8mlxYw</v>
      </c>
      <c r="D70" t="str">
        <f>IF(INDEX(_S2PQ[[S2PQGUID]:[Risposta]],MATCH(_S2PQ_relational[[#This Row],[PQGUID]],_S2PQ[S2PQGUID],0),5)="no",_S2PQ_relational[[#This Row],[PIGUID]]&amp;"NO","-")</f>
        <v>-</v>
      </c>
    </row>
    <row r="71" spans="1:4" x14ac:dyDescent="0.3">
      <c r="A71" t="s">
        <v>210</v>
      </c>
      <c r="B71" t="s">
        <v>1915</v>
      </c>
      <c r="C71" t="str">
        <f>_S2PQ_relational[[#This Row],[PIGUID]]&amp;_S2PQ_relational[[#This Row],[PQGUID]]</f>
        <v>5nVsN512P1ihIAlGnEShZx7BjiTqdbz9EPX1It8mlxYw</v>
      </c>
      <c r="D71" t="str">
        <f>IF(INDEX(_S2PQ[[S2PQGUID]:[Risposta]],MATCH(_S2PQ_relational[[#This Row],[PQGUID]],_S2PQ[S2PQGUID],0),5)="no",_S2PQ_relational[[#This Row],[PIGUID]]&amp;"NO","-")</f>
        <v>-</v>
      </c>
    </row>
    <row r="72" spans="1:4" x14ac:dyDescent="0.3">
      <c r="A72" t="s">
        <v>194</v>
      </c>
      <c r="B72" t="s">
        <v>1915</v>
      </c>
      <c r="C72" t="str">
        <f>_S2PQ_relational[[#This Row],[PIGUID]]&amp;_S2PQ_relational[[#This Row],[PQGUID]]</f>
        <v>OUJXQZSzOeFdIhal7ZoXx7BjiTqdbz9EPX1It8mlxYw</v>
      </c>
      <c r="D72" t="str">
        <f>IF(INDEX(_S2PQ[[S2PQGUID]:[Risposta]],MATCH(_S2PQ_relational[[#This Row],[PQGUID]],_S2PQ[S2PQGUID],0),5)="no",_S2PQ_relational[[#This Row],[PIGUID]]&amp;"NO","-")</f>
        <v>-</v>
      </c>
    </row>
    <row r="73" spans="1:4" x14ac:dyDescent="0.3">
      <c r="A73" t="s">
        <v>185</v>
      </c>
      <c r="B73" t="s">
        <v>1915</v>
      </c>
      <c r="C73" t="str">
        <f>_S2PQ_relational[[#This Row],[PIGUID]]&amp;_S2PQ_relational[[#This Row],[PQGUID]]</f>
        <v>2uY4AAajOUzuQYK0i5HEJS7BjiTqdbz9EPX1It8mlxYw</v>
      </c>
      <c r="D73" t="str">
        <f>IF(INDEX(_S2PQ[[S2PQGUID]:[Risposta]],MATCH(_S2PQ_relational[[#This Row],[PQGUID]],_S2PQ[S2PQGUID],0),5)="no",_S2PQ_relational[[#This Row],[PIGUID]]&amp;"NO","-")</f>
        <v>-</v>
      </c>
    </row>
    <row r="74" spans="1:4" x14ac:dyDescent="0.3">
      <c r="A74" t="s">
        <v>175</v>
      </c>
      <c r="B74" t="s">
        <v>1915</v>
      </c>
      <c r="C74" t="str">
        <f>_S2PQ_relational[[#This Row],[PIGUID]]&amp;_S2PQ_relational[[#This Row],[PQGUID]]</f>
        <v>71T3wYvAOGC3A8C3dBPDXd7BjiTqdbz9EPX1It8mlxYw</v>
      </c>
      <c r="D74" t="str">
        <f>IF(INDEX(_S2PQ[[S2PQGUID]:[Risposta]],MATCH(_S2PQ_relational[[#This Row],[PQGUID]],_S2PQ[S2PQGUID],0),5)="no",_S2PQ_relational[[#This Row],[PIGUID]]&amp;"NO","-")</f>
        <v>-</v>
      </c>
    </row>
    <row r="75" spans="1:4" x14ac:dyDescent="0.3">
      <c r="A75" t="s">
        <v>167</v>
      </c>
      <c r="B75" t="s">
        <v>1915</v>
      </c>
      <c r="C75" t="str">
        <f>_S2PQ_relational[[#This Row],[PIGUID]]&amp;_S2PQ_relational[[#This Row],[PQGUID]]</f>
        <v>5FB5ql1VFtEHzacW0dkEyh7BjiTqdbz9EPX1It8mlxYw</v>
      </c>
      <c r="D75" t="str">
        <f>IF(INDEX(_S2PQ[[S2PQGUID]:[Risposta]],MATCH(_S2PQ_relational[[#This Row],[PQGUID]],_S2PQ[S2PQGUID],0),5)="no",_S2PQ_relational[[#This Row],[PIGUID]]&amp;"NO","-")</f>
        <v>-</v>
      </c>
    </row>
    <row r="76" spans="1:4" x14ac:dyDescent="0.3">
      <c r="A76" t="s">
        <v>165</v>
      </c>
      <c r="B76" t="s">
        <v>1915</v>
      </c>
      <c r="C76" t="str">
        <f>_S2PQ_relational[[#This Row],[PIGUID]]&amp;_S2PQ_relational[[#This Row],[PQGUID]]</f>
        <v>7hjy92CxnhjoqfUf0sxpPm7BjiTqdbz9EPX1It8mlxYw</v>
      </c>
      <c r="D76" t="str">
        <f>IF(INDEX(_S2PQ[[S2PQGUID]:[Risposta]],MATCH(_S2PQ_relational[[#This Row],[PQGUID]],_S2PQ[S2PQGUID],0),5)="no",_S2PQ_relational[[#This Row],[PIGUID]]&amp;"NO","-")</f>
        <v>-</v>
      </c>
    </row>
    <row r="77" spans="1:4" x14ac:dyDescent="0.3">
      <c r="A77" t="s">
        <v>149</v>
      </c>
      <c r="B77" t="s">
        <v>1915</v>
      </c>
      <c r="C77" t="str">
        <f>_S2PQ_relational[[#This Row],[PIGUID]]&amp;_S2PQ_relational[[#This Row],[PQGUID]]</f>
        <v>7JadSCojAvDNLSHK26BiXc7BjiTqdbz9EPX1It8mlxYw</v>
      </c>
      <c r="D77" t="str">
        <f>IF(INDEX(_S2PQ[[S2PQGUID]:[Risposta]],MATCH(_S2PQ_relational[[#This Row],[PQGUID]],_S2PQ[S2PQGUID],0),5)="no",_S2PQ_relational[[#This Row],[PIGUID]]&amp;"NO","-")</f>
        <v>-</v>
      </c>
    </row>
    <row r="78" spans="1:4" x14ac:dyDescent="0.3">
      <c r="A78" t="s">
        <v>147</v>
      </c>
      <c r="B78" t="s">
        <v>1915</v>
      </c>
      <c r="C78" t="str">
        <f>_S2PQ_relational[[#This Row],[PIGUID]]&amp;_S2PQ_relational[[#This Row],[PQGUID]]</f>
        <v>2AU0Rll1ZV8PPz420O78db7BjiTqdbz9EPX1It8mlxYw</v>
      </c>
      <c r="D78" t="str">
        <f>IF(INDEX(_S2PQ[[S2PQGUID]:[Risposta]],MATCH(_S2PQ_relational[[#This Row],[PQGUID]],_S2PQ[S2PQGUID],0),5)="no",_S2PQ_relational[[#This Row],[PIGUID]]&amp;"NO","-")</f>
        <v>-</v>
      </c>
    </row>
    <row r="79" spans="1:4" x14ac:dyDescent="0.3">
      <c r="A79" t="s">
        <v>140</v>
      </c>
      <c r="B79" t="s">
        <v>1915</v>
      </c>
      <c r="C79" t="str">
        <f>_S2PQ_relational[[#This Row],[PIGUID]]&amp;_S2PQ_relational[[#This Row],[PQGUID]]</f>
        <v>7L9M3vUuHtx6WK7TuILq927BjiTqdbz9EPX1It8mlxYw</v>
      </c>
      <c r="D79" t="str">
        <f>IF(INDEX(_S2PQ[[S2PQGUID]:[Risposta]],MATCH(_S2PQ_relational[[#This Row],[PQGUID]],_S2PQ[S2PQGUID],0),5)="no",_S2PQ_relational[[#This Row],[PIGUID]]&amp;"NO","-")</f>
        <v>-</v>
      </c>
    </row>
    <row r="80" spans="1:4" x14ac:dyDescent="0.3">
      <c r="A80" t="s">
        <v>131</v>
      </c>
      <c r="B80" t="s">
        <v>1915</v>
      </c>
      <c r="C80" t="str">
        <f>_S2PQ_relational[[#This Row],[PIGUID]]&amp;_S2PQ_relational[[#This Row],[PQGUID]]</f>
        <v>2ddM8JCAfgsJ6XIpNQ4YlB7BjiTqdbz9EPX1It8mlxYw</v>
      </c>
      <c r="D80" t="str">
        <f>IF(INDEX(_S2PQ[[S2PQGUID]:[Risposta]],MATCH(_S2PQ_relational[[#This Row],[PQGUID]],_S2PQ[S2PQGUID],0),5)="no",_S2PQ_relational[[#This Row],[PIGUID]]&amp;"NO","-")</f>
        <v>-</v>
      </c>
    </row>
    <row r="81" spans="1:4" x14ac:dyDescent="0.3">
      <c r="A81" t="s">
        <v>122</v>
      </c>
      <c r="B81" t="s">
        <v>1915</v>
      </c>
      <c r="C81" t="str">
        <f>_S2PQ_relational[[#This Row],[PIGUID]]&amp;_S2PQ_relational[[#This Row],[PQGUID]]</f>
        <v>47xPHO8UxslhAdrZpPtuo47BjiTqdbz9EPX1It8mlxYw</v>
      </c>
      <c r="D81" t="str">
        <f>IF(INDEX(_S2PQ[[S2PQGUID]:[Risposta]],MATCH(_S2PQ_relational[[#This Row],[PQGUID]],_S2PQ[S2PQGUID],0),5)="no",_S2PQ_relational[[#This Row],[PIGUID]]&amp;"NO","-")</f>
        <v>-</v>
      </c>
    </row>
    <row r="82" spans="1:4" x14ac:dyDescent="0.3">
      <c r="A82" t="s">
        <v>541</v>
      </c>
      <c r="B82" t="s">
        <v>1915</v>
      </c>
      <c r="C82" t="str">
        <f>_S2PQ_relational[[#This Row],[PIGUID]]&amp;_S2PQ_relational[[#This Row],[PQGUID]]</f>
        <v>4ZnVuDviK4rbgaIDxYJc1E7BjiTqdbz9EPX1It8mlxYw</v>
      </c>
      <c r="D82" t="str">
        <f>IF(INDEX(_S2PQ[[S2PQGUID]:[Risposta]],MATCH(_S2PQ_relational[[#This Row],[PQGUID]],_S2PQ[S2PQGUID],0),5)="no",_S2PQ_relational[[#This Row],[PIGUID]]&amp;"NO","-")</f>
        <v>-</v>
      </c>
    </row>
    <row r="83" spans="1:4" x14ac:dyDescent="0.3">
      <c r="A83" t="s">
        <v>533</v>
      </c>
      <c r="B83" t="s">
        <v>1915</v>
      </c>
      <c r="C83" t="str">
        <f>_S2PQ_relational[[#This Row],[PIGUID]]&amp;_S2PQ_relational[[#This Row],[PQGUID]]</f>
        <v>7Lm3bvisDzLLgtTWDSeVP47BjiTqdbz9EPX1It8mlxYw</v>
      </c>
      <c r="D83" t="str">
        <f>IF(INDEX(_S2PQ[[S2PQGUID]:[Risposta]],MATCH(_S2PQ_relational[[#This Row],[PQGUID]],_S2PQ[S2PQGUID],0),5)="no",_S2PQ_relational[[#This Row],[PIGUID]]&amp;"NO","-")</f>
        <v>-</v>
      </c>
    </row>
    <row r="84" spans="1:4" x14ac:dyDescent="0.3">
      <c r="A84" t="s">
        <v>525</v>
      </c>
      <c r="B84" t="s">
        <v>1915</v>
      </c>
      <c r="C84" t="str">
        <f>_S2PQ_relational[[#This Row],[PIGUID]]&amp;_S2PQ_relational[[#This Row],[PQGUID]]</f>
        <v>1L3M3Av0uLACImNgJFAzjv7BjiTqdbz9EPX1It8mlxYw</v>
      </c>
      <c r="D84" t="str">
        <f>IF(INDEX(_S2PQ[[S2PQGUID]:[Risposta]],MATCH(_S2PQ_relational[[#This Row],[PQGUID]],_S2PQ[S2PQGUID],0),5)="no",_S2PQ_relational[[#This Row],[PIGUID]]&amp;"NO","-")</f>
        <v>-</v>
      </c>
    </row>
    <row r="85" spans="1:4" x14ac:dyDescent="0.3">
      <c r="A85" t="s">
        <v>517</v>
      </c>
      <c r="B85" t="s">
        <v>1915</v>
      </c>
      <c r="C85" t="str">
        <f>_S2PQ_relational[[#This Row],[PIGUID]]&amp;_S2PQ_relational[[#This Row],[PQGUID]]</f>
        <v>5ad0ksbR0rX5JdFNTO3BmZ7BjiTqdbz9EPX1It8mlxYw</v>
      </c>
      <c r="D85" t="str">
        <f>IF(INDEX(_S2PQ[[S2PQGUID]:[Risposta]],MATCH(_S2PQ_relational[[#This Row],[PQGUID]],_S2PQ[S2PQGUID],0),5)="no",_S2PQ_relational[[#This Row],[PIGUID]]&amp;"NO","-")</f>
        <v>-</v>
      </c>
    </row>
    <row r="86" spans="1:4" x14ac:dyDescent="0.3">
      <c r="A86" t="s">
        <v>508</v>
      </c>
      <c r="B86" t="s">
        <v>1915</v>
      </c>
      <c r="C86" t="str">
        <f>_S2PQ_relational[[#This Row],[PIGUID]]&amp;_S2PQ_relational[[#This Row],[PQGUID]]</f>
        <v>3oyPXv9JByXBhykT7U5La47BjiTqdbz9EPX1It8mlxYw</v>
      </c>
      <c r="D86" t="str">
        <f>IF(INDEX(_S2PQ[[S2PQGUID]:[Risposta]],MATCH(_S2PQ_relational[[#This Row],[PQGUID]],_S2PQ[S2PQGUID],0),5)="no",_S2PQ_relational[[#This Row],[PIGUID]]&amp;"NO","-")</f>
        <v>-</v>
      </c>
    </row>
    <row r="87" spans="1:4" x14ac:dyDescent="0.3">
      <c r="A87" t="s">
        <v>499</v>
      </c>
      <c r="B87" t="s">
        <v>1915</v>
      </c>
      <c r="C87" t="str">
        <f>_S2PQ_relational[[#This Row],[PIGUID]]&amp;_S2PQ_relational[[#This Row],[PQGUID]]</f>
        <v>6XhgtadoxKw3XWIYF3Seuf7BjiTqdbz9EPX1It8mlxYw</v>
      </c>
      <c r="D87" t="str">
        <f>IF(INDEX(_S2PQ[[S2PQGUID]:[Risposta]],MATCH(_S2PQ_relational[[#This Row],[PQGUID]],_S2PQ[S2PQGUID],0),5)="no",_S2PQ_relational[[#This Row],[PIGUID]]&amp;"NO","-")</f>
        <v>-</v>
      </c>
    </row>
    <row r="88" spans="1:4" x14ac:dyDescent="0.3">
      <c r="A88" t="s">
        <v>492</v>
      </c>
      <c r="B88" t="s">
        <v>1915</v>
      </c>
      <c r="C88" t="str">
        <f>_S2PQ_relational[[#This Row],[PIGUID]]&amp;_S2PQ_relational[[#This Row],[PQGUID]]</f>
        <v>568aLgrkve2v8UDFWOTM6Q7BjiTqdbz9EPX1It8mlxYw</v>
      </c>
      <c r="D88" t="str">
        <f>IF(INDEX(_S2PQ[[S2PQGUID]:[Risposta]],MATCH(_S2PQ_relational[[#This Row],[PQGUID]],_S2PQ[S2PQGUID],0),5)="no",_S2PQ_relational[[#This Row],[PIGUID]]&amp;"NO","-")</f>
        <v>-</v>
      </c>
    </row>
    <row r="89" spans="1:4" x14ac:dyDescent="0.3">
      <c r="A89" t="s">
        <v>484</v>
      </c>
      <c r="B89" t="s">
        <v>1915</v>
      </c>
      <c r="C89" t="str">
        <f>_S2PQ_relational[[#This Row],[PIGUID]]&amp;_S2PQ_relational[[#This Row],[PQGUID]]</f>
        <v>54Q9UUuTd5dTSdyekKgQzO7BjiTqdbz9EPX1It8mlxYw</v>
      </c>
      <c r="D89" t="str">
        <f>IF(INDEX(_S2PQ[[S2PQGUID]:[Risposta]],MATCH(_S2PQ_relational[[#This Row],[PQGUID]],_S2PQ[S2PQGUID],0),5)="no",_S2PQ_relational[[#This Row],[PIGUID]]&amp;"NO","-")</f>
        <v>-</v>
      </c>
    </row>
    <row r="90" spans="1:4" x14ac:dyDescent="0.3">
      <c r="A90" t="s">
        <v>476</v>
      </c>
      <c r="B90" t="s">
        <v>1915</v>
      </c>
      <c r="C90" t="str">
        <f>_S2PQ_relational[[#This Row],[PIGUID]]&amp;_S2PQ_relational[[#This Row],[PQGUID]]</f>
        <v>6XNxMXF6QWhjOijgpoalYG7BjiTqdbz9EPX1It8mlxYw</v>
      </c>
      <c r="D90" t="str">
        <f>IF(INDEX(_S2PQ[[S2PQGUID]:[Risposta]],MATCH(_S2PQ_relational[[#This Row],[PQGUID]],_S2PQ[S2PQGUID],0),5)="no",_S2PQ_relational[[#This Row],[PIGUID]]&amp;"NO","-")</f>
        <v>-</v>
      </c>
    </row>
    <row r="91" spans="1:4" x14ac:dyDescent="0.3">
      <c r="A91" t="s">
        <v>468</v>
      </c>
      <c r="B91" t="s">
        <v>1915</v>
      </c>
      <c r="C91" t="str">
        <f>_S2PQ_relational[[#This Row],[PIGUID]]&amp;_S2PQ_relational[[#This Row],[PQGUID]]</f>
        <v>hG77himehSgHeDDOlDNBX7BjiTqdbz9EPX1It8mlxYw</v>
      </c>
      <c r="D91" t="str">
        <f>IF(INDEX(_S2PQ[[S2PQGUID]:[Risposta]],MATCH(_S2PQ_relational[[#This Row],[PQGUID]],_S2PQ[S2PQGUID],0),5)="no",_S2PQ_relational[[#This Row],[PIGUID]]&amp;"NO","-")</f>
        <v>-</v>
      </c>
    </row>
    <row r="92" spans="1:4" x14ac:dyDescent="0.3">
      <c r="A92" t="s">
        <v>460</v>
      </c>
      <c r="B92" t="s">
        <v>1915</v>
      </c>
      <c r="C92" t="str">
        <f>_S2PQ_relational[[#This Row],[PIGUID]]&amp;_S2PQ_relational[[#This Row],[PQGUID]]</f>
        <v>5OmbGwMJDvjKYXu5ogpQUl7BjiTqdbz9EPX1It8mlxYw</v>
      </c>
      <c r="D92" t="str">
        <f>IF(INDEX(_S2PQ[[S2PQGUID]:[Risposta]],MATCH(_S2PQ_relational[[#This Row],[PQGUID]],_S2PQ[S2PQGUID],0),5)="no",_S2PQ_relational[[#This Row],[PIGUID]]&amp;"NO","-")</f>
        <v>-</v>
      </c>
    </row>
    <row r="93" spans="1:4" x14ac:dyDescent="0.3">
      <c r="A93" t="s">
        <v>452</v>
      </c>
      <c r="B93" t="s">
        <v>1915</v>
      </c>
      <c r="C93" t="str">
        <f>_S2PQ_relational[[#This Row],[PIGUID]]&amp;_S2PQ_relational[[#This Row],[PQGUID]]</f>
        <v>6r6UKO6tVO1cFOEq0mi9aq7BjiTqdbz9EPX1It8mlxYw</v>
      </c>
      <c r="D93" t="str">
        <f>IF(INDEX(_S2PQ[[S2PQGUID]:[Risposta]],MATCH(_S2PQ_relational[[#This Row],[PQGUID]],_S2PQ[S2PQGUID],0),5)="no",_S2PQ_relational[[#This Row],[PIGUID]]&amp;"NO","-")</f>
        <v>-</v>
      </c>
    </row>
    <row r="94" spans="1:4" x14ac:dyDescent="0.3">
      <c r="A94" t="s">
        <v>443</v>
      </c>
      <c r="B94" t="s">
        <v>1915</v>
      </c>
      <c r="C94" t="str">
        <f>_S2PQ_relational[[#This Row],[PIGUID]]&amp;_S2PQ_relational[[#This Row],[PQGUID]]</f>
        <v>2LTDXoG3x1dvJEtrFOwold7BjiTqdbz9EPX1It8mlxYw</v>
      </c>
      <c r="D94" t="str">
        <f>IF(INDEX(_S2PQ[[S2PQGUID]:[Risposta]],MATCH(_S2PQ_relational[[#This Row],[PQGUID]],_S2PQ[S2PQGUID],0),5)="no",_S2PQ_relational[[#This Row],[PIGUID]]&amp;"NO","-")</f>
        <v>-</v>
      </c>
    </row>
    <row r="95" spans="1:4" x14ac:dyDescent="0.3">
      <c r="A95" t="s">
        <v>435</v>
      </c>
      <c r="B95" t="s">
        <v>1915</v>
      </c>
      <c r="C95" t="str">
        <f>_S2PQ_relational[[#This Row],[PIGUID]]&amp;_S2PQ_relational[[#This Row],[PQGUID]]</f>
        <v>1QeEsrc8UuyqWR1lPTaf0U7BjiTqdbz9EPX1It8mlxYw</v>
      </c>
      <c r="D95" t="str">
        <f>IF(INDEX(_S2PQ[[S2PQGUID]:[Risposta]],MATCH(_S2PQ_relational[[#This Row],[PQGUID]],_S2PQ[S2PQGUID],0),5)="no",_S2PQ_relational[[#This Row],[PIGUID]]&amp;"NO","-")</f>
        <v>-</v>
      </c>
    </row>
    <row r="96" spans="1:4" x14ac:dyDescent="0.3">
      <c r="A96" t="s">
        <v>434</v>
      </c>
      <c r="B96" t="s">
        <v>1915</v>
      </c>
      <c r="C96" t="str">
        <f>_S2PQ_relational[[#This Row],[PIGUID]]&amp;_S2PQ_relational[[#This Row],[PQGUID]]</f>
        <v>4KnqFWr7YBL2OuIMD72y2c7BjiTqdbz9EPX1It8mlxYw</v>
      </c>
      <c r="D96" t="str">
        <f>IF(INDEX(_S2PQ[[S2PQGUID]:[Risposta]],MATCH(_S2PQ_relational[[#This Row],[PQGUID]],_S2PQ[S2PQGUID],0),5)="no",_S2PQ_relational[[#This Row],[PIGUID]]&amp;"NO","-")</f>
        <v>-</v>
      </c>
    </row>
    <row r="97" spans="1:4" x14ac:dyDescent="0.3">
      <c r="A97" t="s">
        <v>418</v>
      </c>
      <c r="B97" t="s">
        <v>1915</v>
      </c>
      <c r="C97" t="str">
        <f>_S2PQ_relational[[#This Row],[PIGUID]]&amp;_S2PQ_relational[[#This Row],[PQGUID]]</f>
        <v>6jbxivO9VjbvgCgxcNnDK57BjiTqdbz9EPX1It8mlxYw</v>
      </c>
      <c r="D97" t="str">
        <f>IF(INDEX(_S2PQ[[S2PQGUID]:[Risposta]],MATCH(_S2PQ_relational[[#This Row],[PQGUID]],_S2PQ[S2PQGUID],0),5)="no",_S2PQ_relational[[#This Row],[PIGUID]]&amp;"NO","-")</f>
        <v>-</v>
      </c>
    </row>
    <row r="98" spans="1:4" x14ac:dyDescent="0.3">
      <c r="A98" t="s">
        <v>604</v>
      </c>
      <c r="B98" t="s">
        <v>1915</v>
      </c>
      <c r="C98" t="str">
        <f>_S2PQ_relational[[#This Row],[PIGUID]]&amp;_S2PQ_relational[[#This Row],[PQGUID]]</f>
        <v>3euBNRpF4vyZ0UqqOwFwc17BjiTqdbz9EPX1It8mlxYw</v>
      </c>
      <c r="D98" t="str">
        <f>IF(INDEX(_S2PQ[[S2PQGUID]:[Risposta]],MATCH(_S2PQ_relational[[#This Row],[PQGUID]],_S2PQ[S2PQGUID],0),5)="no",_S2PQ_relational[[#This Row],[PIGUID]]&amp;"NO","-")</f>
        <v>-</v>
      </c>
    </row>
    <row r="99" spans="1:4" x14ac:dyDescent="0.3">
      <c r="A99" t="s">
        <v>591</v>
      </c>
      <c r="B99" t="s">
        <v>1915</v>
      </c>
      <c r="C99" t="str">
        <f>_S2PQ_relational[[#This Row],[PIGUID]]&amp;_S2PQ_relational[[#This Row],[PQGUID]]</f>
        <v>7kVX5cvtYPun0ts8TLlcrd7BjiTqdbz9EPX1It8mlxYw</v>
      </c>
      <c r="D99" t="str">
        <f>IF(INDEX(_S2PQ[[S2PQGUID]:[Risposta]],MATCH(_S2PQ_relational[[#This Row],[PQGUID]],_S2PQ[S2PQGUID],0),5)="no",_S2PQ_relational[[#This Row],[PIGUID]]&amp;"NO","-")</f>
        <v>-</v>
      </c>
    </row>
    <row r="100" spans="1:4" x14ac:dyDescent="0.3">
      <c r="A100" t="s">
        <v>590</v>
      </c>
      <c r="B100" t="s">
        <v>1915</v>
      </c>
      <c r="C100" t="str">
        <f>_S2PQ_relational[[#This Row],[PIGUID]]&amp;_S2PQ_relational[[#This Row],[PQGUID]]</f>
        <v>3dOIqQzX8pCbXnijvWhzus7BjiTqdbz9EPX1It8mlxYw</v>
      </c>
      <c r="D100" t="str">
        <f>IF(INDEX(_S2PQ[[S2PQGUID]:[Risposta]],MATCH(_S2PQ_relational[[#This Row],[PQGUID]],_S2PQ[S2PQGUID],0),5)="no",_S2PQ_relational[[#This Row],[PIGUID]]&amp;"NO","-")</f>
        <v>-</v>
      </c>
    </row>
    <row r="101" spans="1:4" x14ac:dyDescent="0.3">
      <c r="A101" t="s">
        <v>337</v>
      </c>
      <c r="B101" t="s">
        <v>1915</v>
      </c>
      <c r="C101" t="str">
        <f>_S2PQ_relational[[#This Row],[PIGUID]]&amp;_S2PQ_relational[[#This Row],[PQGUID]]</f>
        <v>15rmagqDILiL9OehElaZcF7BjiTqdbz9EPX1It8mlxYw</v>
      </c>
      <c r="D101" t="str">
        <f>IF(INDEX(_S2PQ[[S2PQGUID]:[Risposta]],MATCH(_S2PQ_relational[[#This Row],[PQGUID]],_S2PQ[S2PQGUID],0),5)="no",_S2PQ_relational[[#This Row],[PIGUID]]&amp;"NO","-")</f>
        <v>-</v>
      </c>
    </row>
    <row r="102" spans="1:4" x14ac:dyDescent="0.3">
      <c r="A102" t="s">
        <v>279</v>
      </c>
      <c r="B102" t="s">
        <v>1915</v>
      </c>
      <c r="C102" t="str">
        <f>_S2PQ_relational[[#This Row],[PIGUID]]&amp;_S2PQ_relational[[#This Row],[PQGUID]]</f>
        <v>18hg0Wx3h9CUGZ5iIEVXGK7BjiTqdbz9EPX1It8mlxYw</v>
      </c>
      <c r="D102" t="str">
        <f>IF(INDEX(_S2PQ[[S2PQGUID]:[Risposta]],MATCH(_S2PQ_relational[[#This Row],[PQGUID]],_S2PQ[S2PQGUID],0),5)="no",_S2PQ_relational[[#This Row],[PIGUID]]&amp;"NO","-")</f>
        <v>-</v>
      </c>
    </row>
    <row r="103" spans="1:4" x14ac:dyDescent="0.3">
      <c r="A103" t="s">
        <v>294</v>
      </c>
      <c r="B103" t="s">
        <v>1915</v>
      </c>
      <c r="C103" t="str">
        <f>_S2PQ_relational[[#This Row],[PIGUID]]&amp;_S2PQ_relational[[#This Row],[PQGUID]]</f>
        <v>6Do8vAYP3N7Xv7Vfnwf97M7BjiTqdbz9EPX1It8mlxYw</v>
      </c>
      <c r="D103" t="str">
        <f>IF(INDEX(_S2PQ[[S2PQGUID]:[Risposta]],MATCH(_S2PQ_relational[[#This Row],[PQGUID]],_S2PQ[S2PQGUID],0),5)="no",_S2PQ_relational[[#This Row],[PIGUID]]&amp;"NO","-")</f>
        <v>-</v>
      </c>
    </row>
    <row r="104" spans="1:4" x14ac:dyDescent="0.3">
      <c r="A104" t="s">
        <v>329</v>
      </c>
      <c r="B104" t="s">
        <v>1915</v>
      </c>
      <c r="C104" t="str">
        <f>_S2PQ_relational[[#This Row],[PIGUID]]&amp;_S2PQ_relational[[#This Row],[PQGUID]]</f>
        <v>6MMc5tDcp0zKsLhBH5DeER7BjiTqdbz9EPX1It8mlxYw</v>
      </c>
      <c r="D104" t="str">
        <f>IF(INDEX(_S2PQ[[S2PQGUID]:[Risposta]],MATCH(_S2PQ_relational[[#This Row],[PQGUID]],_S2PQ[S2PQGUID],0),5)="no",_S2PQ_relational[[#This Row],[PIGUID]]&amp;"NO","-")</f>
        <v>-</v>
      </c>
    </row>
    <row r="105" spans="1:4" x14ac:dyDescent="0.3">
      <c r="A105" t="s">
        <v>312</v>
      </c>
      <c r="B105" t="s">
        <v>1915</v>
      </c>
      <c r="C105" t="str">
        <f>_S2PQ_relational[[#This Row],[PIGUID]]&amp;_S2PQ_relational[[#This Row],[PQGUID]]</f>
        <v>1fPzYRqGLyZOy1llb5Vtlb7BjiTqdbz9EPX1It8mlxYw</v>
      </c>
      <c r="D105" t="str">
        <f>IF(INDEX(_S2PQ[[S2PQGUID]:[Risposta]],MATCH(_S2PQ_relational[[#This Row],[PQGUID]],_S2PQ[S2PQGUID],0),5)="no",_S2PQ_relational[[#This Row],[PIGUID]]&amp;"NO","-")</f>
        <v>-</v>
      </c>
    </row>
    <row r="106" spans="1:4" x14ac:dyDescent="0.3">
      <c r="A106" t="s">
        <v>320</v>
      </c>
      <c r="B106" t="s">
        <v>1915</v>
      </c>
      <c r="C106" t="str">
        <f>_S2PQ_relational[[#This Row],[PIGUID]]&amp;_S2PQ_relational[[#This Row],[PQGUID]]</f>
        <v>72vqg1gXC6oRBqiD9PPtAO7BjiTqdbz9EPX1It8mlxYw</v>
      </c>
      <c r="D106" t="str">
        <f>IF(INDEX(_S2PQ[[S2PQGUID]:[Risposta]],MATCH(_S2PQ_relational[[#This Row],[PQGUID]],_S2PQ[S2PQGUID],0),5)="no",_S2PQ_relational[[#This Row],[PIGUID]]&amp;"NO","-")</f>
        <v>-</v>
      </c>
    </row>
    <row r="107" spans="1:4" x14ac:dyDescent="0.3">
      <c r="A107" t="s">
        <v>174</v>
      </c>
      <c r="B107" t="s">
        <v>1915</v>
      </c>
      <c r="C107" t="str">
        <f>_S2PQ_relational[[#This Row],[PIGUID]]&amp;_S2PQ_relational[[#This Row],[PQGUID]]</f>
        <v>1Gw23GHb8dfoPGOAOpNNoF7BjiTqdbz9EPX1It8mlxYw</v>
      </c>
      <c r="D107" t="str">
        <f>IF(INDEX(_S2PQ[[S2PQGUID]:[Risposta]],MATCH(_S2PQ_relational[[#This Row],[PQGUID]],_S2PQ[S2PQGUID],0),5)="no",_S2PQ_relational[[#This Row],[PIGUID]]&amp;"NO","-")</f>
        <v>-</v>
      </c>
    </row>
    <row r="108" spans="1:4" x14ac:dyDescent="0.3">
      <c r="A108" t="s">
        <v>167</v>
      </c>
      <c r="B108" t="s">
        <v>1915</v>
      </c>
      <c r="C108" t="str">
        <f>_S2PQ_relational[[#This Row],[PIGUID]]&amp;_S2PQ_relational[[#This Row],[PQGUID]]</f>
        <v>5FB5ql1VFtEHzacW0dkEyh7BjiTqdbz9EPX1It8mlxYw</v>
      </c>
      <c r="D108" t="str">
        <f>IF(INDEX(_S2PQ[[S2PQGUID]:[Risposta]],MATCH(_S2PQ_relational[[#This Row],[PQGUID]],_S2PQ[S2PQGUID],0),5)="no",_S2PQ_relational[[#This Row],[PIGUID]]&amp;"NO","-")</f>
        <v>-</v>
      </c>
    </row>
    <row r="109" spans="1:4" x14ac:dyDescent="0.3">
      <c r="A109" t="s">
        <v>61</v>
      </c>
      <c r="B109" t="s">
        <v>1916</v>
      </c>
      <c r="C109" t="str">
        <f>_S2PQ_relational[[#This Row],[PIGUID]]&amp;_S2PQ_relational[[#This Row],[PQGUID]]</f>
        <v>5l7lQUJ4H5ofm7vyAhCQPQ4Avk7C7MmAoFg744HYI5OO</v>
      </c>
      <c r="D109" t="str">
        <f>IF(INDEX(_S2PQ[[S2PQGUID]:[Risposta]],MATCH(_S2PQ_relational[[#This Row],[PQGUID]],_S2PQ[S2PQGUID],0),5)="no",_S2PQ_relational[[#This Row],[PIGUID]]&amp;"NO","-")</f>
        <v>-</v>
      </c>
    </row>
    <row r="110" spans="1:4" x14ac:dyDescent="0.3">
      <c r="A110" t="s">
        <v>70</v>
      </c>
      <c r="B110" t="s">
        <v>1916</v>
      </c>
      <c r="C110" t="str">
        <f>_S2PQ_relational[[#This Row],[PIGUID]]&amp;_S2PQ_relational[[#This Row],[PQGUID]]</f>
        <v>2CMiJVpd4Z92GuVArniewu4Avk7C7MmAoFg744HYI5OO</v>
      </c>
      <c r="D110" t="str">
        <f>IF(INDEX(_S2PQ[[S2PQGUID]:[Risposta]],MATCH(_S2PQ_relational[[#This Row],[PQGUID]],_S2PQ[S2PQGUID],0),5)="no",_S2PQ_relational[[#This Row],[PIGUID]]&amp;"NO","-")</f>
        <v>-</v>
      </c>
    </row>
    <row r="111" spans="1:4" x14ac:dyDescent="0.3">
      <c r="A111" t="s">
        <v>43</v>
      </c>
      <c r="B111" t="s">
        <v>1916</v>
      </c>
      <c r="C111" t="str">
        <f>_S2PQ_relational[[#This Row],[PIGUID]]&amp;_S2PQ_relational[[#This Row],[PQGUID]]</f>
        <v>5daR9wN7iqTSOfNZubjNDm4Avk7C7MmAoFg744HYI5OO</v>
      </c>
      <c r="D111" t="str">
        <f>IF(INDEX(_S2PQ[[S2PQGUID]:[Risposta]],MATCH(_S2PQ_relational[[#This Row],[PQGUID]],_S2PQ[S2PQGUID],0),5)="no",_S2PQ_relational[[#This Row],[PIGUID]]&amp;"NO","-")</f>
        <v>-</v>
      </c>
    </row>
    <row r="112" spans="1:4" x14ac:dyDescent="0.3">
      <c r="A112" t="s">
        <v>53</v>
      </c>
      <c r="B112" t="s">
        <v>1916</v>
      </c>
      <c r="C112" t="str">
        <f>_S2PQ_relational[[#This Row],[PIGUID]]&amp;_S2PQ_relational[[#This Row],[PQGUID]]</f>
        <v>1qADWk8X0Hyx4oiNlVbcwH4Avk7C7MmAoFg744HYI5OO</v>
      </c>
      <c r="D112" t="str">
        <f>IF(INDEX(_S2PQ[[S2PQGUID]:[Risposta]],MATCH(_S2PQ_relational[[#This Row],[PQGUID]],_S2PQ[S2PQGUID],0),5)="no",_S2PQ_relational[[#This Row],[PIGUID]]&amp;"NO","-")</f>
        <v>-</v>
      </c>
    </row>
    <row r="113" spans="1:4" x14ac:dyDescent="0.3">
      <c r="A113" t="s">
        <v>203</v>
      </c>
      <c r="B113" t="s">
        <v>1916</v>
      </c>
      <c r="C113" t="str">
        <f>_S2PQ_relational[[#This Row],[PIGUID]]&amp;_S2PQ_relational[[#This Row],[PQGUID]]</f>
        <v>4lfxJOCcV1ojVuJVjCfBj64Avk7C7MmAoFg744HYI5OO</v>
      </c>
      <c r="D113" t="str">
        <f>IF(INDEX(_S2PQ[[S2PQGUID]:[Risposta]],MATCH(_S2PQ_relational[[#This Row],[PQGUID]],_S2PQ[S2PQGUID],0),5)="no",_S2PQ_relational[[#This Row],[PIGUID]]&amp;"NO","-")</f>
        <v>-</v>
      </c>
    </row>
    <row r="114" spans="1:4" x14ac:dyDescent="0.3">
      <c r="A114" t="s">
        <v>201</v>
      </c>
      <c r="B114" t="s">
        <v>1916</v>
      </c>
      <c r="C114" t="str">
        <f>_S2PQ_relational[[#This Row],[PIGUID]]&amp;_S2PQ_relational[[#This Row],[PQGUID]]</f>
        <v>LE4NAcmeT6PyqI8qg5XjN4Avk7C7MmAoFg744HYI5OO</v>
      </c>
      <c r="D114" t="str">
        <f>IF(INDEX(_S2PQ[[S2PQGUID]:[Risposta]],MATCH(_S2PQ_relational[[#This Row],[PQGUID]],_S2PQ[S2PQGUID],0),5)="no",_S2PQ_relational[[#This Row],[PIGUID]]&amp;"NO","-")</f>
        <v>-</v>
      </c>
    </row>
    <row r="115" spans="1:4" x14ac:dyDescent="0.3">
      <c r="A115" t="s">
        <v>192</v>
      </c>
      <c r="B115" t="s">
        <v>1916</v>
      </c>
      <c r="C115" t="str">
        <f>_S2PQ_relational[[#This Row],[PIGUID]]&amp;_S2PQ_relational[[#This Row],[PQGUID]]</f>
        <v>5owSqO99lt8mdba69ziJ024Avk7C7MmAoFg744HYI5OO</v>
      </c>
      <c r="D115" t="str">
        <f>IF(INDEX(_S2PQ[[S2PQGUID]:[Risposta]],MATCH(_S2PQ_relational[[#This Row],[PQGUID]],_S2PQ[S2PQGUID],0),5)="no",_S2PQ_relational[[#This Row],[PIGUID]]&amp;"NO","-")</f>
        <v>-</v>
      </c>
    </row>
    <row r="116" spans="1:4" x14ac:dyDescent="0.3">
      <c r="A116" t="s">
        <v>183</v>
      </c>
      <c r="B116" t="s">
        <v>1916</v>
      </c>
      <c r="C116" t="str">
        <f>_S2PQ_relational[[#This Row],[PIGUID]]&amp;_S2PQ_relational[[#This Row],[PQGUID]]</f>
        <v>169V5uzyn9ByI9Q89OWVYm4Avk7C7MmAoFg744HYI5OO</v>
      </c>
      <c r="D116" t="str">
        <f>IF(INDEX(_S2PQ[[S2PQGUID]:[Risposta]],MATCH(_S2PQ_relational[[#This Row],[PQGUID]],_S2PQ[S2PQGUID],0),5)="no",_S2PQ_relational[[#This Row],[PIGUID]]&amp;"NO","-")</f>
        <v>-</v>
      </c>
    </row>
    <row r="117" spans="1:4" x14ac:dyDescent="0.3">
      <c r="A117" t="s">
        <v>174</v>
      </c>
      <c r="B117" t="s">
        <v>1916</v>
      </c>
      <c r="C117" t="str">
        <f>_S2PQ_relational[[#This Row],[PIGUID]]&amp;_S2PQ_relational[[#This Row],[PQGUID]]</f>
        <v>1Gw23GHb8dfoPGOAOpNNoF4Avk7C7MmAoFg744HYI5OO</v>
      </c>
      <c r="D117" t="str">
        <f>IF(INDEX(_S2PQ[[S2PQGUID]:[Risposta]],MATCH(_S2PQ_relational[[#This Row],[PQGUID]],_S2PQ[S2PQGUID],0),5)="no",_S2PQ_relational[[#This Row],[PIGUID]]&amp;"NO","-")</f>
        <v>-</v>
      </c>
    </row>
    <row r="118" spans="1:4" x14ac:dyDescent="0.3">
      <c r="A118" t="s">
        <v>158</v>
      </c>
      <c r="B118" t="s">
        <v>1916</v>
      </c>
      <c r="C118" t="str">
        <f>_S2PQ_relational[[#This Row],[PIGUID]]&amp;_S2PQ_relational[[#This Row],[PQGUID]]</f>
        <v>5yTnF65Qbex3e2bAyS1xdt4Avk7C7MmAoFg744HYI5OO</v>
      </c>
      <c r="D118" t="str">
        <f>IF(INDEX(_S2PQ[[S2PQGUID]:[Risposta]],MATCH(_S2PQ_relational[[#This Row],[PQGUID]],_S2PQ[S2PQGUID],0),5)="no",_S2PQ_relational[[#This Row],[PIGUID]]&amp;"NO","-")</f>
        <v>-</v>
      </c>
    </row>
    <row r="119" spans="1:4" x14ac:dyDescent="0.3">
      <c r="A119" t="s">
        <v>157</v>
      </c>
      <c r="B119" t="s">
        <v>1916</v>
      </c>
      <c r="C119" t="str">
        <f>_S2PQ_relational[[#This Row],[PIGUID]]&amp;_S2PQ_relational[[#This Row],[PQGUID]]</f>
        <v>1V2OcHOgEDqWpRdFnWQeLp4Avk7C7MmAoFg744HYI5OO</v>
      </c>
      <c r="D119" t="str">
        <f>IF(INDEX(_S2PQ[[S2PQGUID]:[Risposta]],MATCH(_S2PQ_relational[[#This Row],[PQGUID]],_S2PQ[S2PQGUID],0),5)="no",_S2PQ_relational[[#This Row],[PIGUID]]&amp;"NO","-")</f>
        <v>-</v>
      </c>
    </row>
    <row r="120" spans="1:4" x14ac:dyDescent="0.3">
      <c r="A120" t="s">
        <v>141</v>
      </c>
      <c r="B120" t="s">
        <v>1916</v>
      </c>
      <c r="C120" t="str">
        <f>_S2PQ_relational[[#This Row],[PIGUID]]&amp;_S2PQ_relational[[#This Row],[PQGUID]]</f>
        <v>6qIIzIJVrT5K6kz0wqsNq74Avk7C7MmAoFg744HYI5OO</v>
      </c>
      <c r="D120" t="str">
        <f>IF(INDEX(_S2PQ[[S2PQGUID]:[Risposta]],MATCH(_S2PQ_relational[[#This Row],[PQGUID]],_S2PQ[S2PQGUID],0),5)="no",_S2PQ_relational[[#This Row],[PIGUID]]&amp;"NO","-")</f>
        <v>-</v>
      </c>
    </row>
    <row r="121" spans="1:4" x14ac:dyDescent="0.3">
      <c r="A121" t="s">
        <v>133</v>
      </c>
      <c r="B121" t="s">
        <v>1916</v>
      </c>
      <c r="C121" t="str">
        <f>_S2PQ_relational[[#This Row],[PIGUID]]&amp;_S2PQ_relational[[#This Row],[PQGUID]]</f>
        <v>61Y0IWjG13DxoG3Uo2hEWK4Avk7C7MmAoFg744HYI5OO</v>
      </c>
      <c r="D121" t="str">
        <f>IF(INDEX(_S2PQ[[S2PQGUID]:[Risposta]],MATCH(_S2PQ_relational[[#This Row],[PQGUID]],_S2PQ[S2PQGUID],0),5)="no",_S2PQ_relational[[#This Row],[PIGUID]]&amp;"NO","-")</f>
        <v>-</v>
      </c>
    </row>
    <row r="122" spans="1:4" x14ac:dyDescent="0.3">
      <c r="A122" t="s">
        <v>124</v>
      </c>
      <c r="B122" t="s">
        <v>1916</v>
      </c>
      <c r="C122" t="str">
        <f>_S2PQ_relational[[#This Row],[PIGUID]]&amp;_S2PQ_relational[[#This Row],[PQGUID]]</f>
        <v>3l55YHkfbty5EJ2kS1gub4Avk7C7MmAoFg744HYI5OO</v>
      </c>
      <c r="D122" t="str">
        <f>IF(INDEX(_S2PQ[[S2PQGUID]:[Risposta]],MATCH(_S2PQ_relational[[#This Row],[PQGUID]],_S2PQ[S2PQGUID],0),5)="no",_S2PQ_relational[[#This Row],[PIGUID]]&amp;"NO","-")</f>
        <v>-</v>
      </c>
    </row>
    <row r="123" spans="1:4" x14ac:dyDescent="0.3">
      <c r="A123" t="s">
        <v>114</v>
      </c>
      <c r="B123" t="s">
        <v>1916</v>
      </c>
      <c r="C123" t="str">
        <f>_S2PQ_relational[[#This Row],[PIGUID]]&amp;_S2PQ_relational[[#This Row],[PQGUID]]</f>
        <v>6Kmhdg9uaBaVHmxDfxHQss4Avk7C7MmAoFg744HYI5OO</v>
      </c>
      <c r="D123" t="str">
        <f>IF(INDEX(_S2PQ[[S2PQGUID]:[Risposta]],MATCH(_S2PQ_relational[[#This Row],[PQGUID]],_S2PQ[S2PQGUID],0),5)="no",_S2PQ_relational[[#This Row],[PIGUID]]&amp;"NO","-")</f>
        <v>-</v>
      </c>
    </row>
    <row r="124" spans="1:4" x14ac:dyDescent="0.3">
      <c r="A124" t="s">
        <v>112</v>
      </c>
      <c r="B124" t="s">
        <v>1916</v>
      </c>
      <c r="C124" t="str">
        <f>_S2PQ_relational[[#This Row],[PIGUID]]&amp;_S2PQ_relational[[#This Row],[PQGUID]]</f>
        <v>7LDXR0TA0ZhNC5jVtG46w04Avk7C7MmAoFg744HYI5OO</v>
      </c>
      <c r="D124" t="str">
        <f>IF(INDEX(_S2PQ[[S2PQGUID]:[Risposta]],MATCH(_S2PQ_relational[[#This Row],[PQGUID]],_S2PQ[S2PQGUID],0),5)="no",_S2PQ_relational[[#This Row],[PIGUID]]&amp;"NO","-")</f>
        <v>-</v>
      </c>
    </row>
    <row r="125" spans="1:4" x14ac:dyDescent="0.3">
      <c r="A125" t="s">
        <v>581</v>
      </c>
      <c r="B125" t="s">
        <v>1916</v>
      </c>
      <c r="C125" t="str">
        <f>_S2PQ_relational[[#This Row],[PIGUID]]&amp;_S2PQ_relational[[#This Row],[PQGUID]]</f>
        <v>6CWvALRsYw5fDzugrr4kAl4Avk7C7MmAoFg744HYI5OO</v>
      </c>
      <c r="D125" t="str">
        <f>IF(INDEX(_S2PQ[[S2PQGUID]:[Risposta]],MATCH(_S2PQ_relational[[#This Row],[PQGUID]],_S2PQ[S2PQGUID],0),5)="no",_S2PQ_relational[[#This Row],[PIGUID]]&amp;"NO","-")</f>
        <v>-</v>
      </c>
    </row>
    <row r="126" spans="1:4" x14ac:dyDescent="0.3">
      <c r="A126" t="s">
        <v>573</v>
      </c>
      <c r="B126" t="s">
        <v>1916</v>
      </c>
      <c r="C126" t="str">
        <f>_S2PQ_relational[[#This Row],[PIGUID]]&amp;_S2PQ_relational[[#This Row],[PQGUID]]</f>
        <v>1MoE8uMRvkZ77AtUKZ16L14Avk7C7MmAoFg744HYI5OO</v>
      </c>
      <c r="D126" t="str">
        <f>IF(INDEX(_S2PQ[[S2PQGUID]:[Risposta]],MATCH(_S2PQ_relational[[#This Row],[PQGUID]],_S2PQ[S2PQGUID],0),5)="no",_S2PQ_relational[[#This Row],[PIGUID]]&amp;"NO","-")</f>
        <v>-</v>
      </c>
    </row>
    <row r="127" spans="1:4" x14ac:dyDescent="0.3">
      <c r="A127" t="s">
        <v>565</v>
      </c>
      <c r="B127" t="s">
        <v>1916</v>
      </c>
      <c r="C127" t="str">
        <f>_S2PQ_relational[[#This Row],[PIGUID]]&amp;_S2PQ_relational[[#This Row],[PQGUID]]</f>
        <v>5ACEE2giwQHlfnqD6UM5r24Avk7C7MmAoFg744HYI5OO</v>
      </c>
      <c r="D127" t="str">
        <f>IF(INDEX(_S2PQ[[S2PQGUID]:[Risposta]],MATCH(_S2PQ_relational[[#This Row],[PQGUID]],_S2PQ[S2PQGUID],0),5)="no",_S2PQ_relational[[#This Row],[PIGUID]]&amp;"NO","-")</f>
        <v>-</v>
      </c>
    </row>
    <row r="128" spans="1:4" x14ac:dyDescent="0.3">
      <c r="A128" t="s">
        <v>557</v>
      </c>
      <c r="B128" t="s">
        <v>1916</v>
      </c>
      <c r="C128" t="str">
        <f>_S2PQ_relational[[#This Row],[PIGUID]]&amp;_S2PQ_relational[[#This Row],[PQGUID]]</f>
        <v>2h4whuwdDnnIZzrKO1b7CY4Avk7C7MmAoFg744HYI5OO</v>
      </c>
      <c r="D128" t="str">
        <f>IF(INDEX(_S2PQ[[S2PQGUID]:[Risposta]],MATCH(_S2PQ_relational[[#This Row],[PQGUID]],_S2PQ[S2PQGUID],0),5)="no",_S2PQ_relational[[#This Row],[PIGUID]]&amp;"NO","-")</f>
        <v>-</v>
      </c>
    </row>
    <row r="129" spans="1:4" x14ac:dyDescent="0.3">
      <c r="A129" t="s">
        <v>548</v>
      </c>
      <c r="B129" t="s">
        <v>1916</v>
      </c>
      <c r="C129" t="str">
        <f>_S2PQ_relational[[#This Row],[PIGUID]]&amp;_S2PQ_relational[[#This Row],[PQGUID]]</f>
        <v>1UQ4cj8qsny76nudFqxKHT4Avk7C7MmAoFg744HYI5OO</v>
      </c>
      <c r="D129" t="str">
        <f>IF(INDEX(_S2PQ[[S2PQGUID]:[Risposta]],MATCH(_S2PQ_relational[[#This Row],[PQGUID]],_S2PQ[S2PQGUID],0),5)="no",_S2PQ_relational[[#This Row],[PIGUID]]&amp;"NO","-")</f>
        <v>-</v>
      </c>
    </row>
    <row r="130" spans="1:4" x14ac:dyDescent="0.3">
      <c r="A130" t="s">
        <v>540</v>
      </c>
      <c r="B130" t="s">
        <v>1916</v>
      </c>
      <c r="C130" t="str">
        <f>_S2PQ_relational[[#This Row],[PIGUID]]&amp;_S2PQ_relational[[#This Row],[PQGUID]]</f>
        <v>4dxc7TRPkWVNNH2pZB36pQ4Avk7C7MmAoFg744HYI5OO</v>
      </c>
      <c r="D130" t="str">
        <f>IF(INDEX(_S2PQ[[S2PQGUID]:[Risposta]],MATCH(_S2PQ_relational[[#This Row],[PQGUID]],_S2PQ[S2PQGUID],0),5)="no",_S2PQ_relational[[#This Row],[PIGUID]]&amp;"NO","-")</f>
        <v>-</v>
      </c>
    </row>
    <row r="131" spans="1:4" x14ac:dyDescent="0.3">
      <c r="A131" t="s">
        <v>532</v>
      </c>
      <c r="B131" t="s">
        <v>1916</v>
      </c>
      <c r="C131" t="str">
        <f>_S2PQ_relational[[#This Row],[PIGUID]]&amp;_S2PQ_relational[[#This Row],[PQGUID]]</f>
        <v>4vs7hMdmbszZJa4z1P4ANX4Avk7C7MmAoFg744HYI5OO</v>
      </c>
      <c r="D131" t="str">
        <f>IF(INDEX(_S2PQ[[S2PQGUID]:[Risposta]],MATCH(_S2PQ_relational[[#This Row],[PQGUID]],_S2PQ[S2PQGUID],0),5)="no",_S2PQ_relational[[#This Row],[PIGUID]]&amp;"NO","-")</f>
        <v>-</v>
      </c>
    </row>
    <row r="132" spans="1:4" x14ac:dyDescent="0.3">
      <c r="A132" t="s">
        <v>524</v>
      </c>
      <c r="B132" t="s">
        <v>1916</v>
      </c>
      <c r="C132" t="str">
        <f>_S2PQ_relational[[#This Row],[PIGUID]]&amp;_S2PQ_relational[[#This Row],[PQGUID]]</f>
        <v>SbdUrZdQafuWvSKGxihAZ4Avk7C7MmAoFg744HYI5OO</v>
      </c>
      <c r="D132" t="str">
        <f>IF(INDEX(_S2PQ[[S2PQGUID]:[Risposta]],MATCH(_S2PQ_relational[[#This Row],[PQGUID]],_S2PQ[S2PQGUID],0),5)="no",_S2PQ_relational[[#This Row],[PIGUID]]&amp;"NO","-")</f>
        <v>-</v>
      </c>
    </row>
    <row r="133" spans="1:4" x14ac:dyDescent="0.3">
      <c r="A133" t="s">
        <v>516</v>
      </c>
      <c r="B133" t="s">
        <v>1916</v>
      </c>
      <c r="C133" t="str">
        <f>_S2PQ_relational[[#This Row],[PIGUID]]&amp;_S2PQ_relational[[#This Row],[PQGUID]]</f>
        <v>5lQyvcgz6P4t1QYC9ROCDQ4Avk7C7MmAoFg744HYI5OO</v>
      </c>
      <c r="D133" t="str">
        <f>IF(INDEX(_S2PQ[[S2PQGUID]:[Risposta]],MATCH(_S2PQ_relational[[#This Row],[PQGUID]],_S2PQ[S2PQGUID],0),5)="no",_S2PQ_relational[[#This Row],[PIGUID]]&amp;"NO","-")</f>
        <v>-</v>
      </c>
    </row>
    <row r="134" spans="1:4" x14ac:dyDescent="0.3">
      <c r="A134" t="s">
        <v>507</v>
      </c>
      <c r="B134" t="s">
        <v>1916</v>
      </c>
      <c r="C134" t="str">
        <f>_S2PQ_relational[[#This Row],[PIGUID]]&amp;_S2PQ_relational[[#This Row],[PQGUID]]</f>
        <v>7yHxsFU07aKWqJR694BXA34Avk7C7MmAoFg744HYI5OO</v>
      </c>
      <c r="D134" t="str">
        <f>IF(INDEX(_S2PQ[[S2PQGUID]:[Risposta]],MATCH(_S2PQ_relational[[#This Row],[PQGUID]],_S2PQ[S2PQGUID],0),5)="no",_S2PQ_relational[[#This Row],[PIGUID]]&amp;"NO","-")</f>
        <v>-</v>
      </c>
    </row>
    <row r="135" spans="1:4" x14ac:dyDescent="0.3">
      <c r="A135" t="s">
        <v>506</v>
      </c>
      <c r="B135" t="s">
        <v>1916</v>
      </c>
      <c r="C135" t="str">
        <f>_S2PQ_relational[[#This Row],[PIGUID]]&amp;_S2PQ_relational[[#This Row],[PQGUID]]</f>
        <v>5F1w8HtUMo0qTpTxru5MRt4Avk7C7MmAoFg744HYI5OO</v>
      </c>
      <c r="D135" t="str">
        <f>IF(INDEX(_S2PQ[[S2PQGUID]:[Risposta]],MATCH(_S2PQ_relational[[#This Row],[PQGUID]],_S2PQ[S2PQGUID],0),5)="no",_S2PQ_relational[[#This Row],[PIGUID]]&amp;"NO","-")</f>
        <v>-</v>
      </c>
    </row>
    <row r="136" spans="1:4" x14ac:dyDescent="0.3">
      <c r="A136" t="s">
        <v>491</v>
      </c>
      <c r="B136" t="s">
        <v>1916</v>
      </c>
      <c r="C136" t="str">
        <f>_S2PQ_relational[[#This Row],[PIGUID]]&amp;_S2PQ_relational[[#This Row],[PQGUID]]</f>
        <v>57OcRtlpyLvTsLTfwBsWBi4Avk7C7MmAoFg744HYI5OO</v>
      </c>
      <c r="D136" t="str">
        <f>IF(INDEX(_S2PQ[[S2PQGUID]:[Risposta]],MATCH(_S2PQ_relational[[#This Row],[PQGUID]],_S2PQ[S2PQGUID],0),5)="no",_S2PQ_relational[[#This Row],[PIGUID]]&amp;"NO","-")</f>
        <v>-</v>
      </c>
    </row>
    <row r="137" spans="1:4" x14ac:dyDescent="0.3">
      <c r="A137" t="s">
        <v>483</v>
      </c>
      <c r="B137" t="s">
        <v>1916</v>
      </c>
      <c r="C137" t="str">
        <f>_S2PQ_relational[[#This Row],[PIGUID]]&amp;_S2PQ_relational[[#This Row],[PQGUID]]</f>
        <v>757whJZYiE1KwL8gJcj2H4Avk7C7MmAoFg744HYI5OO</v>
      </c>
      <c r="D137" t="str">
        <f>IF(INDEX(_S2PQ[[S2PQGUID]:[Risposta]],MATCH(_S2PQ_relational[[#This Row],[PQGUID]],_S2PQ[S2PQGUID],0),5)="no",_S2PQ_relational[[#This Row],[PIGUID]]&amp;"NO","-")</f>
        <v>-</v>
      </c>
    </row>
    <row r="138" spans="1:4" x14ac:dyDescent="0.3">
      <c r="A138" t="s">
        <v>475</v>
      </c>
      <c r="B138" t="s">
        <v>1916</v>
      </c>
      <c r="C138" t="str">
        <f>_S2PQ_relational[[#This Row],[PIGUID]]&amp;_S2PQ_relational[[#This Row],[PQGUID]]</f>
        <v>b1uXtPummmP5fYPyz7OsN4Avk7C7MmAoFg744HYI5OO</v>
      </c>
      <c r="D138" t="str">
        <f>IF(INDEX(_S2PQ[[S2PQGUID]:[Risposta]],MATCH(_S2PQ_relational[[#This Row],[PQGUID]],_S2PQ[S2PQGUID],0),5)="no",_S2PQ_relational[[#This Row],[PIGUID]]&amp;"NO","-")</f>
        <v>-</v>
      </c>
    </row>
    <row r="139" spans="1:4" x14ac:dyDescent="0.3">
      <c r="A139" t="s">
        <v>467</v>
      </c>
      <c r="B139" t="s">
        <v>1916</v>
      </c>
      <c r="C139" t="str">
        <f>_S2PQ_relational[[#This Row],[PIGUID]]&amp;_S2PQ_relational[[#This Row],[PQGUID]]</f>
        <v>1qG7PcWvwdKSGDa7dJ75NW4Avk7C7MmAoFg744HYI5OO</v>
      </c>
      <c r="D139" t="str">
        <f>IF(INDEX(_S2PQ[[S2PQGUID]:[Risposta]],MATCH(_S2PQ_relational[[#This Row],[PQGUID]],_S2PQ[S2PQGUID],0),5)="no",_S2PQ_relational[[#This Row],[PIGUID]]&amp;"NO","-")</f>
        <v>-</v>
      </c>
    </row>
    <row r="140" spans="1:4" x14ac:dyDescent="0.3">
      <c r="A140" t="s">
        <v>459</v>
      </c>
      <c r="B140" t="s">
        <v>1916</v>
      </c>
      <c r="C140" t="str">
        <f>_S2PQ_relational[[#This Row],[PIGUID]]&amp;_S2PQ_relational[[#This Row],[PQGUID]]</f>
        <v>h7oXDmdmJMZ6fIerKOiWd4Avk7C7MmAoFg744HYI5OO</v>
      </c>
      <c r="D140" t="str">
        <f>IF(INDEX(_S2PQ[[S2PQGUID]:[Risposta]],MATCH(_S2PQ_relational[[#This Row],[PQGUID]],_S2PQ[S2PQGUID],0),5)="no",_S2PQ_relational[[#This Row],[PIGUID]]&amp;"NO","-")</f>
        <v>-</v>
      </c>
    </row>
    <row r="141" spans="1:4" x14ac:dyDescent="0.3">
      <c r="A141" t="s">
        <v>451</v>
      </c>
      <c r="B141" t="s">
        <v>1916</v>
      </c>
      <c r="C141" t="str">
        <f>_S2PQ_relational[[#This Row],[PIGUID]]&amp;_S2PQ_relational[[#This Row],[PQGUID]]</f>
        <v>6pkyPAaEzhqILFZKAQjFmh4Avk7C7MmAoFg744HYI5OO</v>
      </c>
      <c r="D141" t="str">
        <f>IF(INDEX(_S2PQ[[S2PQGUID]:[Risposta]],MATCH(_S2PQ_relational[[#This Row],[PQGUID]],_S2PQ[S2PQGUID],0),5)="no",_S2PQ_relational[[#This Row],[PIGUID]]&amp;"NO","-")</f>
        <v>-</v>
      </c>
    </row>
    <row r="142" spans="1:4" x14ac:dyDescent="0.3">
      <c r="A142" t="s">
        <v>442</v>
      </c>
      <c r="B142" t="s">
        <v>1916</v>
      </c>
      <c r="C142" t="str">
        <f>_S2PQ_relational[[#This Row],[PIGUID]]&amp;_S2PQ_relational[[#This Row],[PQGUID]]</f>
        <v>5GjSFRGliXoulGkdlAeEre4Avk7C7MmAoFg744HYI5OO</v>
      </c>
      <c r="D142" t="str">
        <f>IF(INDEX(_S2PQ[[S2PQGUID]:[Risposta]],MATCH(_S2PQ_relational[[#This Row],[PQGUID]],_S2PQ[S2PQGUID],0),5)="no",_S2PQ_relational[[#This Row],[PIGUID]]&amp;"NO","-")</f>
        <v>-</v>
      </c>
    </row>
    <row r="143" spans="1:4" x14ac:dyDescent="0.3">
      <c r="A143" t="s">
        <v>427</v>
      </c>
      <c r="B143" t="s">
        <v>1916</v>
      </c>
      <c r="C143" t="str">
        <f>_S2PQ_relational[[#This Row],[PIGUID]]&amp;_S2PQ_relational[[#This Row],[PQGUID]]</f>
        <v>QJ2yybwDAksAecWyfu7xh4Avk7C7MmAoFg744HYI5OO</v>
      </c>
      <c r="D143" t="str">
        <f>IF(INDEX(_S2PQ[[S2PQGUID]:[Risposta]],MATCH(_S2PQ_relational[[#This Row],[PQGUID]],_S2PQ[S2PQGUID],0),5)="no",_S2PQ_relational[[#This Row],[PIGUID]]&amp;"NO","-")</f>
        <v>-</v>
      </c>
    </row>
    <row r="144" spans="1:4" x14ac:dyDescent="0.3">
      <c r="A144" t="s">
        <v>426</v>
      </c>
      <c r="B144" t="s">
        <v>1916</v>
      </c>
      <c r="C144" t="str">
        <f>_S2PQ_relational[[#This Row],[PIGUID]]&amp;_S2PQ_relational[[#This Row],[PQGUID]]</f>
        <v>5341tD3frWQkSDpaOjaT9y4Avk7C7MmAoFg744HYI5OO</v>
      </c>
      <c r="D144" t="str">
        <f>IF(INDEX(_S2PQ[[S2PQGUID]:[Risposta]],MATCH(_S2PQ_relational[[#This Row],[PQGUID]],_S2PQ[S2PQGUID],0),5)="no",_S2PQ_relational[[#This Row],[PIGUID]]&amp;"NO","-")</f>
        <v>-</v>
      </c>
    </row>
    <row r="145" spans="1:4" x14ac:dyDescent="0.3">
      <c r="A145" t="s">
        <v>611</v>
      </c>
      <c r="B145" t="s">
        <v>1916</v>
      </c>
      <c r="C145" t="str">
        <f>_S2PQ_relational[[#This Row],[PIGUID]]&amp;_S2PQ_relational[[#This Row],[PQGUID]]</f>
        <v>3xVfcw8MEHmhHKuLYJZlbE4Avk7C7MmAoFg744HYI5OO</v>
      </c>
      <c r="D145" t="str">
        <f>IF(INDEX(_S2PQ[[S2PQGUID]:[Risposta]],MATCH(_S2PQ_relational[[#This Row],[PQGUID]],_S2PQ[S2PQGUID],0),5)="no",_S2PQ_relational[[#This Row],[PIGUID]]&amp;"NO","-")</f>
        <v>-</v>
      </c>
    </row>
    <row r="146" spans="1:4" x14ac:dyDescent="0.3">
      <c r="A146" t="s">
        <v>597</v>
      </c>
      <c r="B146" t="s">
        <v>1916</v>
      </c>
      <c r="C146" t="str">
        <f>_S2PQ_relational[[#This Row],[PIGUID]]&amp;_S2PQ_relational[[#This Row],[PQGUID]]</f>
        <v>2iwc5vRFwsOZLoIuGkmAhU4Avk7C7MmAoFg744HYI5OO</v>
      </c>
      <c r="D146" t="str">
        <f>IF(INDEX(_S2PQ[[S2PQGUID]:[Risposta]],MATCH(_S2PQ_relational[[#This Row],[PQGUID]],_S2PQ[S2PQGUID],0),5)="no",_S2PQ_relational[[#This Row],[PIGUID]]&amp;"NO","-")</f>
        <v>-</v>
      </c>
    </row>
    <row r="147" spans="1:4" x14ac:dyDescent="0.3">
      <c r="A147" t="s">
        <v>582</v>
      </c>
      <c r="B147" t="s">
        <v>1916</v>
      </c>
      <c r="C147" t="str">
        <f>_S2PQ_relational[[#This Row],[PIGUID]]&amp;_S2PQ_relational[[#This Row],[PQGUID]]</f>
        <v>3Dimiqdc67UKDeufwfoeiw4Avk7C7MmAoFg744HYI5OO</v>
      </c>
      <c r="D147" t="str">
        <f>IF(INDEX(_S2PQ[[S2PQGUID]:[Risposta]],MATCH(_S2PQ_relational[[#This Row],[PQGUID]],_S2PQ[S2PQGUID],0),5)="no",_S2PQ_relational[[#This Row],[PIGUID]]&amp;"NO","-")</f>
        <v>-</v>
      </c>
    </row>
    <row r="148" spans="1:4" x14ac:dyDescent="0.3">
      <c r="A148" t="s">
        <v>344</v>
      </c>
      <c r="B148" t="s">
        <v>1916</v>
      </c>
      <c r="C148" t="str">
        <f>_S2PQ_relational[[#This Row],[PIGUID]]&amp;_S2PQ_relational[[#This Row],[PQGUID]]</f>
        <v>74JlWgnkjnlI8rDlEAMb044Avk7C7MmAoFg744HYI5OO</v>
      </c>
      <c r="D148" t="str">
        <f>IF(INDEX(_S2PQ[[S2PQGUID]:[Risposta]],MATCH(_S2PQ_relational[[#This Row],[PQGUID]],_S2PQ[S2PQGUID],0),5)="no",_S2PQ_relational[[#This Row],[PIGUID]]&amp;"NO","-")</f>
        <v>-</v>
      </c>
    </row>
    <row r="149" spans="1:4" x14ac:dyDescent="0.3">
      <c r="A149" t="s">
        <v>98</v>
      </c>
      <c r="B149" t="s">
        <v>1916</v>
      </c>
      <c r="C149" t="str">
        <f>_S2PQ_relational[[#This Row],[PIGUID]]&amp;_S2PQ_relational[[#This Row],[PQGUID]]</f>
        <v>60v3YWnkZQm19cqGSHuJdZ4Avk7C7MmAoFg744HYI5OO</v>
      </c>
      <c r="D149" t="str">
        <f>IF(INDEX(_S2PQ[[S2PQGUID]:[Risposta]],MATCH(_S2PQ_relational[[#This Row],[PQGUID]],_S2PQ[S2PQGUID],0),5)="no",_S2PQ_relational[[#This Row],[PIGUID]]&amp;"NO","-")</f>
        <v>-</v>
      </c>
    </row>
    <row r="150" spans="1:4" x14ac:dyDescent="0.3">
      <c r="A150" t="s">
        <v>79</v>
      </c>
      <c r="B150" t="s">
        <v>1916</v>
      </c>
      <c r="C150" t="str">
        <f>_S2PQ_relational[[#This Row],[PIGUID]]&amp;_S2PQ_relational[[#This Row],[PQGUID]]</f>
        <v>1DtFWIImb9ROE9KpP2DR4A4Avk7C7MmAoFg744HYI5OO</v>
      </c>
      <c r="D150" t="str">
        <f>IF(INDEX(_S2PQ[[S2PQGUID]:[Risposta]],MATCH(_S2PQ_relational[[#This Row],[PQGUID]],_S2PQ[S2PQGUID],0),5)="no",_S2PQ_relational[[#This Row],[PIGUID]]&amp;"NO","-")</f>
        <v>-</v>
      </c>
    </row>
    <row r="151" spans="1:4" x14ac:dyDescent="0.3">
      <c r="A151" t="s">
        <v>96</v>
      </c>
      <c r="B151" t="s">
        <v>1916</v>
      </c>
      <c r="C151" t="str">
        <f>_S2PQ_relational[[#This Row],[PIGUID]]&amp;_S2PQ_relational[[#This Row],[PQGUID]]</f>
        <v>7Gx5HSqj9D3u0n8xv7BWm4Avk7C7MmAoFg744HYI5OO</v>
      </c>
      <c r="D151" t="str">
        <f>IF(INDEX(_S2PQ[[S2PQGUID]:[Risposta]],MATCH(_S2PQ_relational[[#This Row],[PQGUID]],_S2PQ[S2PQGUID],0),5)="no",_S2PQ_relational[[#This Row],[PIGUID]]&amp;"NO","-")</f>
        <v>-</v>
      </c>
    </row>
    <row r="152" spans="1:4" x14ac:dyDescent="0.3">
      <c r="A152" t="s">
        <v>336</v>
      </c>
      <c r="B152" t="s">
        <v>1916</v>
      </c>
      <c r="C152" t="str">
        <f>_S2PQ_relational[[#This Row],[PIGUID]]&amp;_S2PQ_relational[[#This Row],[PQGUID]]</f>
        <v>7xQIu9XtI8TEVE8AU8Izo14Avk7C7MmAoFg744HYI5OO</v>
      </c>
      <c r="D152" t="str">
        <f>IF(INDEX(_S2PQ[[S2PQGUID]:[Risposta]],MATCH(_S2PQ_relational[[#This Row],[PQGUID]],_S2PQ[S2PQGUID],0),5)="no",_S2PQ_relational[[#This Row],[PIGUID]]&amp;"NO","-")</f>
        <v>-</v>
      </c>
    </row>
    <row r="153" spans="1:4" x14ac:dyDescent="0.3">
      <c r="A153" t="s">
        <v>603</v>
      </c>
      <c r="B153" t="s">
        <v>1916</v>
      </c>
      <c r="C153" t="str">
        <f>_S2PQ_relational[[#This Row],[PIGUID]]&amp;_S2PQ_relational[[#This Row],[PQGUID]]</f>
        <v>4FQ1W215iNqDBI41cTVChR4Avk7C7MmAoFg744HYI5OO</v>
      </c>
      <c r="D153" t="str">
        <f>IF(INDEX(_S2PQ[[S2PQGUID]:[Risposta]],MATCH(_S2PQ_relational[[#This Row],[PQGUID]],_S2PQ[S2PQGUID],0),5)="no",_S2PQ_relational[[#This Row],[PIGUID]]&amp;"NO","-")</f>
        <v>-</v>
      </c>
    </row>
    <row r="154" spans="1:4" x14ac:dyDescent="0.3">
      <c r="A154" t="s">
        <v>408</v>
      </c>
      <c r="B154" t="s">
        <v>1916</v>
      </c>
      <c r="C154" t="str">
        <f>_S2PQ_relational[[#This Row],[PIGUID]]&amp;_S2PQ_relational[[#This Row],[PQGUID]]</f>
        <v>3MSvFAu06ogDjRbyfMHZC4Avk7C7MmAoFg744HYI5OO</v>
      </c>
      <c r="D154" t="str">
        <f>IF(INDEX(_S2PQ[[S2PQGUID]:[Risposta]],MATCH(_S2PQ_relational[[#This Row],[PQGUID]],_S2PQ[S2PQGUID],0),5)="no",_S2PQ_relational[[#This Row],[PIGUID]]&amp;"NO","-")</f>
        <v>-</v>
      </c>
    </row>
    <row r="155" spans="1:4" x14ac:dyDescent="0.3">
      <c r="A155" t="s">
        <v>400</v>
      </c>
      <c r="B155" t="s">
        <v>1916</v>
      </c>
      <c r="C155" t="str">
        <f>_S2PQ_relational[[#This Row],[PIGUID]]&amp;_S2PQ_relational[[#This Row],[PQGUID]]</f>
        <v>6XwwhNCjx0ZRqAJBgSk2yO4Avk7C7MmAoFg744HYI5OO</v>
      </c>
      <c r="D155" t="str">
        <f>IF(INDEX(_S2PQ[[S2PQGUID]:[Risposta]],MATCH(_S2PQ_relational[[#This Row],[PQGUID]],_S2PQ[S2PQGUID],0),5)="no",_S2PQ_relational[[#This Row],[PIGUID]]&amp;"NO","-")</f>
        <v>-</v>
      </c>
    </row>
    <row r="156" spans="1:4" x14ac:dyDescent="0.3">
      <c r="A156" t="s">
        <v>393</v>
      </c>
      <c r="B156" t="s">
        <v>1916</v>
      </c>
      <c r="C156" t="str">
        <f>_S2PQ_relational[[#This Row],[PIGUID]]&amp;_S2PQ_relational[[#This Row],[PQGUID]]</f>
        <v>7cTRyquh7U3O8cBA8Paijt4Avk7C7MmAoFg744HYI5OO</v>
      </c>
      <c r="D156" t="str">
        <f>IF(INDEX(_S2PQ[[S2PQGUID]:[Risposta]],MATCH(_S2PQ_relational[[#This Row],[PQGUID]],_S2PQ[S2PQGUID],0),5)="no",_S2PQ_relational[[#This Row],[PIGUID]]&amp;"NO","-")</f>
        <v>-</v>
      </c>
    </row>
    <row r="157" spans="1:4" x14ac:dyDescent="0.3">
      <c r="A157" t="s">
        <v>385</v>
      </c>
      <c r="B157" t="s">
        <v>1916</v>
      </c>
      <c r="C157" t="str">
        <f>_S2PQ_relational[[#This Row],[PIGUID]]&amp;_S2PQ_relational[[#This Row],[PQGUID]]</f>
        <v>3KoSwP3h3LcPPyAnUuTVh84Avk7C7MmAoFg744HYI5OO</v>
      </c>
      <c r="D157" t="str">
        <f>IF(INDEX(_S2PQ[[S2PQGUID]:[Risposta]],MATCH(_S2PQ_relational[[#This Row],[PQGUID]],_S2PQ[S2PQGUID],0),5)="no",_S2PQ_relational[[#This Row],[PIGUID]]&amp;"NO","-")</f>
        <v>-</v>
      </c>
    </row>
    <row r="158" spans="1:4" x14ac:dyDescent="0.3">
      <c r="A158" t="s">
        <v>369</v>
      </c>
      <c r="B158" t="s">
        <v>1916</v>
      </c>
      <c r="C158" t="str">
        <f>_S2PQ_relational[[#This Row],[PIGUID]]&amp;_S2PQ_relational[[#This Row],[PQGUID]]</f>
        <v>53Sx4h1tiaBx96W255bwTA4Avk7C7MmAoFg744HYI5OO</v>
      </c>
      <c r="D158" t="str">
        <f>IF(INDEX(_S2PQ[[S2PQGUID]:[Risposta]],MATCH(_S2PQ_relational[[#This Row],[PQGUID]],_S2PQ[S2PQGUID],0),5)="no",_S2PQ_relational[[#This Row],[PIGUID]]&amp;"NO","-")</f>
        <v>-</v>
      </c>
    </row>
    <row r="159" spans="1:4" x14ac:dyDescent="0.3">
      <c r="A159" t="s">
        <v>368</v>
      </c>
      <c r="B159" t="s">
        <v>1916</v>
      </c>
      <c r="C159" t="str">
        <f>_S2PQ_relational[[#This Row],[PIGUID]]&amp;_S2PQ_relational[[#This Row],[PQGUID]]</f>
        <v>1R8z6iLS1vLIAHZN4fwLck4Avk7C7MmAoFg744HYI5OO</v>
      </c>
      <c r="D159" t="str">
        <f>IF(INDEX(_S2PQ[[S2PQGUID]:[Risposta]],MATCH(_S2PQ_relational[[#This Row],[PQGUID]],_S2PQ[S2PQGUID],0),5)="no",_S2PQ_relational[[#This Row],[PIGUID]]&amp;"NO","-")</f>
        <v>-</v>
      </c>
    </row>
    <row r="160" spans="1:4" x14ac:dyDescent="0.3">
      <c r="A160" t="s">
        <v>360</v>
      </c>
      <c r="B160" t="s">
        <v>1916</v>
      </c>
      <c r="C160" t="str">
        <f>_S2PQ_relational[[#This Row],[PIGUID]]&amp;_S2PQ_relational[[#This Row],[PQGUID]]</f>
        <v>42sYt5DbTXQHx6SiVgVWiU4Avk7C7MmAoFg744HYI5OO</v>
      </c>
      <c r="D160" t="str">
        <f>IF(INDEX(_S2PQ[[S2PQGUID]:[Risposta]],MATCH(_S2PQ_relational[[#This Row],[PQGUID]],_S2PQ[S2PQGUID],0),5)="no",_S2PQ_relational[[#This Row],[PIGUID]]&amp;"NO","-")</f>
        <v>-</v>
      </c>
    </row>
    <row r="161" spans="1:4" x14ac:dyDescent="0.3">
      <c r="A161" t="s">
        <v>352</v>
      </c>
      <c r="B161" t="s">
        <v>1916</v>
      </c>
      <c r="C161" t="str">
        <f>_S2PQ_relational[[#This Row],[PIGUID]]&amp;_S2PQ_relational[[#This Row],[PQGUID]]</f>
        <v>5urfMQplyrLGOXRqccX8794Avk7C7MmAoFg744HYI5OO</v>
      </c>
      <c r="D161" t="str">
        <f>IF(INDEX(_S2PQ[[S2PQGUID]:[Risposta]],MATCH(_S2PQ_relational[[#This Row],[PQGUID]],_S2PQ[S2PQGUID],0),5)="no",_S2PQ_relational[[#This Row],[PIGUID]]&amp;"NO","-")</f>
        <v>-</v>
      </c>
    </row>
    <row r="162" spans="1:4" x14ac:dyDescent="0.3">
      <c r="A162" t="s">
        <v>328</v>
      </c>
      <c r="B162" t="s">
        <v>1916</v>
      </c>
      <c r="C162" t="str">
        <f>_S2PQ_relational[[#This Row],[PIGUID]]&amp;_S2PQ_relational[[#This Row],[PQGUID]]</f>
        <v>1DXT5oU3nI7HrnWiwb1VIc4Avk7C7MmAoFg744HYI5OO</v>
      </c>
      <c r="D162" t="str">
        <f>IF(INDEX(_S2PQ[[S2PQGUID]:[Risposta]],MATCH(_S2PQ_relational[[#This Row],[PQGUID]],_S2PQ[S2PQGUID],0),5)="no",_S2PQ_relational[[#This Row],[PIGUID]]&amp;"NO","-")</f>
        <v>-</v>
      </c>
    </row>
    <row r="163" spans="1:4" x14ac:dyDescent="0.3">
      <c r="A163" t="s">
        <v>310</v>
      </c>
      <c r="B163" t="s">
        <v>1916</v>
      </c>
      <c r="C163" t="str">
        <f>_S2PQ_relational[[#This Row],[PIGUID]]&amp;_S2PQ_relational[[#This Row],[PQGUID]]</f>
        <v>58cJmy1kh77tn2J4Hpf3MA4Avk7C7MmAoFg744HYI5OO</v>
      </c>
      <c r="D163" t="str">
        <f>IF(INDEX(_S2PQ[[S2PQGUID]:[Risposta]],MATCH(_S2PQ_relational[[#This Row],[PQGUID]],_S2PQ[S2PQGUID],0),5)="no",_S2PQ_relational[[#This Row],[PIGUID]]&amp;"NO","-")</f>
        <v>-</v>
      </c>
    </row>
    <row r="164" spans="1:4" x14ac:dyDescent="0.3">
      <c r="A164" t="s">
        <v>286</v>
      </c>
      <c r="B164" t="s">
        <v>1916</v>
      </c>
      <c r="C164" t="str">
        <f>_S2PQ_relational[[#This Row],[PIGUID]]&amp;_S2PQ_relational[[#This Row],[PQGUID]]</f>
        <v>18SAx6TL2CCMJBjVfiJQD14Avk7C7MmAoFg744HYI5OO</v>
      </c>
      <c r="D164" t="str">
        <f>IF(INDEX(_S2PQ[[S2PQGUID]:[Risposta]],MATCH(_S2PQ_relational[[#This Row],[PQGUID]],_S2PQ[S2PQGUID],0),5)="no",_S2PQ_relational[[#This Row],[PIGUID]]&amp;"NO","-")</f>
        <v>-</v>
      </c>
    </row>
    <row r="165" spans="1:4" x14ac:dyDescent="0.3">
      <c r="A165" t="s">
        <v>285</v>
      </c>
      <c r="B165" t="s">
        <v>1916</v>
      </c>
      <c r="C165" t="str">
        <f>_S2PQ_relational[[#This Row],[PIGUID]]&amp;_S2PQ_relational[[#This Row],[PQGUID]]</f>
        <v>59rvtmSodx96vNiWaBpI7r4Avk7C7MmAoFg744HYI5OO</v>
      </c>
      <c r="D165" t="str">
        <f>IF(INDEX(_S2PQ[[S2PQGUID]:[Risposta]],MATCH(_S2PQ_relational[[#This Row],[PQGUID]],_S2PQ[S2PQGUID],0),5)="no",_S2PQ_relational[[#This Row],[PIGUID]]&amp;"NO","-")</f>
        <v>-</v>
      </c>
    </row>
    <row r="166" spans="1:4" x14ac:dyDescent="0.3">
      <c r="A166" t="s">
        <v>270</v>
      </c>
      <c r="B166" t="s">
        <v>1916</v>
      </c>
      <c r="C166" t="str">
        <f>_S2PQ_relational[[#This Row],[PIGUID]]&amp;_S2PQ_relational[[#This Row],[PQGUID]]</f>
        <v>1fCDpR8Tble3y6GAsbA5SQ4Avk7C7MmAoFg744HYI5OO</v>
      </c>
      <c r="D166" t="str">
        <f>IF(INDEX(_S2PQ[[S2PQGUID]:[Risposta]],MATCH(_S2PQ_relational[[#This Row],[PQGUID]],_S2PQ[S2PQGUID],0),5)="no",_S2PQ_relational[[#This Row],[PIGUID]]&amp;"NO","-")</f>
        <v>-</v>
      </c>
    </row>
    <row r="167" spans="1:4" x14ac:dyDescent="0.3">
      <c r="A167" t="s">
        <v>301</v>
      </c>
      <c r="B167" t="s">
        <v>1916</v>
      </c>
      <c r="C167" t="str">
        <f>_S2PQ_relational[[#This Row],[PIGUID]]&amp;_S2PQ_relational[[#This Row],[PQGUID]]</f>
        <v>5QlqV0nuBakmWh8AX0IROm4Avk7C7MmAoFg744HYI5OO</v>
      </c>
      <c r="D167" t="str">
        <f>IF(INDEX(_S2PQ[[S2PQGUID]:[Risposta]],MATCH(_S2PQ_relational[[#This Row],[PQGUID]],_S2PQ[S2PQGUID],0),5)="no",_S2PQ_relational[[#This Row],[PIGUID]]&amp;"NO","-")</f>
        <v>-</v>
      </c>
    </row>
    <row r="168" spans="1:4" x14ac:dyDescent="0.3">
      <c r="A168" t="s">
        <v>269</v>
      </c>
      <c r="B168" t="s">
        <v>1916</v>
      </c>
      <c r="C168" t="str">
        <f>_S2PQ_relational[[#This Row],[PIGUID]]&amp;_S2PQ_relational[[#This Row],[PQGUID]]</f>
        <v>54dPs5U6gBeP4afltpfCE94Avk7C7MmAoFg744HYI5OO</v>
      </c>
      <c r="D168" t="str">
        <f>IF(INDEX(_S2PQ[[S2PQGUID]:[Risposta]],MATCH(_S2PQ_relational[[#This Row],[PQGUID]],_S2PQ[S2PQGUID],0),5)="no",_S2PQ_relational[[#This Row],[PIGUID]]&amp;"NO","-")</f>
        <v>-</v>
      </c>
    </row>
    <row r="169" spans="1:4" x14ac:dyDescent="0.3">
      <c r="A169" t="s">
        <v>262</v>
      </c>
      <c r="B169" t="s">
        <v>1916</v>
      </c>
      <c r="C169" t="str">
        <f>_S2PQ_relational[[#This Row],[PIGUID]]&amp;_S2PQ_relational[[#This Row],[PQGUID]]</f>
        <v>2efu6CRg9BprsT9UGczVg54Avk7C7MmAoFg744HYI5OO</v>
      </c>
      <c r="D169" t="str">
        <f>IF(INDEX(_S2PQ[[S2PQGUID]:[Risposta]],MATCH(_S2PQ_relational[[#This Row],[PQGUID]],_S2PQ[S2PQGUID],0),5)="no",_S2PQ_relational[[#This Row],[PIGUID]]&amp;"NO","-")</f>
        <v>-</v>
      </c>
    </row>
    <row r="170" spans="1:4" x14ac:dyDescent="0.3">
      <c r="A170" t="s">
        <v>252</v>
      </c>
      <c r="B170" t="s">
        <v>1916</v>
      </c>
      <c r="C170" t="str">
        <f>_S2PQ_relational[[#This Row],[PIGUID]]&amp;_S2PQ_relational[[#This Row],[PQGUID]]</f>
        <v>2Qdjx9Bh84rwMQxPkUom0T4Avk7C7MmAoFg744HYI5OO</v>
      </c>
      <c r="D170" t="str">
        <f>IF(INDEX(_S2PQ[[S2PQGUID]:[Risposta]],MATCH(_S2PQ_relational[[#This Row],[PQGUID]],_S2PQ[S2PQGUID],0),5)="no",_S2PQ_relational[[#This Row],[PIGUID]]&amp;"NO","-")</f>
        <v>-</v>
      </c>
    </row>
    <row r="171" spans="1:4" x14ac:dyDescent="0.3">
      <c r="A171" t="s">
        <v>244</v>
      </c>
      <c r="B171" t="s">
        <v>1916</v>
      </c>
      <c r="C171" t="str">
        <f>_S2PQ_relational[[#This Row],[PIGUID]]&amp;_S2PQ_relational[[#This Row],[PQGUID]]</f>
        <v>3PZFbxrO2SbhAhzMifmoqP4Avk7C7MmAoFg744HYI5OO</v>
      </c>
      <c r="D171" t="str">
        <f>IF(INDEX(_S2PQ[[S2PQGUID]:[Risposta]],MATCH(_S2PQ_relational[[#This Row],[PQGUID]],_S2PQ[S2PQGUID],0),5)="no",_S2PQ_relational[[#This Row],[PIGUID]]&amp;"NO","-")</f>
        <v>-</v>
      </c>
    </row>
    <row r="172" spans="1:4" x14ac:dyDescent="0.3">
      <c r="A172" t="s">
        <v>236</v>
      </c>
      <c r="B172" t="s">
        <v>1916</v>
      </c>
      <c r="C172" t="str">
        <f>_S2PQ_relational[[#This Row],[PIGUID]]&amp;_S2PQ_relational[[#This Row],[PQGUID]]</f>
        <v>28h0o0cSIJtD06wm9OzLvK4Avk7C7MmAoFg744HYI5OO</v>
      </c>
      <c r="D172" t="str">
        <f>IF(INDEX(_S2PQ[[S2PQGUID]:[Risposta]],MATCH(_S2PQ_relational[[#This Row],[PQGUID]],_S2PQ[S2PQGUID],0),5)="no",_S2PQ_relational[[#This Row],[PIGUID]]&amp;"NO","-")</f>
        <v>-</v>
      </c>
    </row>
    <row r="173" spans="1:4" x14ac:dyDescent="0.3">
      <c r="A173" t="s">
        <v>221</v>
      </c>
      <c r="B173" t="s">
        <v>1916</v>
      </c>
      <c r="C173" t="str">
        <f>_S2PQ_relational[[#This Row],[PIGUID]]&amp;_S2PQ_relational[[#This Row],[PQGUID]]</f>
        <v>1c9fEucPgLEBwZcAB3PJnL4Avk7C7MmAoFg744HYI5OO</v>
      </c>
      <c r="D173" t="str">
        <f>IF(INDEX(_S2PQ[[S2PQGUID]:[Risposta]],MATCH(_S2PQ_relational[[#This Row],[PQGUID]],_S2PQ[S2PQGUID],0),5)="no",_S2PQ_relational[[#This Row],[PIGUID]]&amp;"NO","-")</f>
        <v>-</v>
      </c>
    </row>
    <row r="174" spans="1:4" x14ac:dyDescent="0.3">
      <c r="A174" t="s">
        <v>219</v>
      </c>
      <c r="B174" t="s">
        <v>1916</v>
      </c>
      <c r="C174" t="str">
        <f>_S2PQ_relational[[#This Row],[PIGUID]]&amp;_S2PQ_relational[[#This Row],[PQGUID]]</f>
        <v>7iB0AdjwaAwIoJhCjExqqN4Avk7C7MmAoFg744HYI5OO</v>
      </c>
      <c r="D174" t="str">
        <f>IF(INDEX(_S2PQ[[S2PQGUID]:[Risposta]],MATCH(_S2PQ_relational[[#This Row],[PQGUID]],_S2PQ[S2PQGUID],0),5)="no",_S2PQ_relational[[#This Row],[PIGUID]]&amp;"NO","-")</f>
        <v>-</v>
      </c>
    </row>
    <row r="175" spans="1:4" x14ac:dyDescent="0.3">
      <c r="A175" t="s">
        <v>69</v>
      </c>
      <c r="B175" t="s">
        <v>1916</v>
      </c>
      <c r="C175" t="str">
        <f>_S2PQ_relational[[#This Row],[PIGUID]]&amp;_S2PQ_relational[[#This Row],[PQGUID]]</f>
        <v>7lTZOj0V0Ao8cJAdaJGgd54Avk7C7MmAoFg744HYI5OO</v>
      </c>
      <c r="D175" t="str">
        <f>IF(INDEX(_S2PQ[[S2PQGUID]:[Risposta]],MATCH(_S2PQ_relational[[#This Row],[PQGUID]],_S2PQ[S2PQGUID],0),5)="no",_S2PQ_relational[[#This Row],[PIGUID]]&amp;"NO","-")</f>
        <v>-</v>
      </c>
    </row>
    <row r="176" spans="1:4" x14ac:dyDescent="0.3">
      <c r="A176" t="s">
        <v>77</v>
      </c>
      <c r="B176" t="s">
        <v>1916</v>
      </c>
      <c r="C176" t="str">
        <f>_S2PQ_relational[[#This Row],[PIGUID]]&amp;_S2PQ_relational[[#This Row],[PQGUID]]</f>
        <v>7yA7XRnr1WZ1iZgqnC9ZCF4Avk7C7MmAoFg744HYI5OO</v>
      </c>
      <c r="D176" t="str">
        <f>IF(INDEX(_S2PQ[[S2PQGUID]:[Risposta]],MATCH(_S2PQ_relational[[#This Row],[PQGUID]],_S2PQ[S2PQGUID],0),5)="no",_S2PQ_relational[[#This Row],[PIGUID]]&amp;"NO","-")</f>
        <v>-</v>
      </c>
    </row>
    <row r="177" spans="1:4" x14ac:dyDescent="0.3">
      <c r="A177" t="s">
        <v>78</v>
      </c>
      <c r="B177" t="s">
        <v>1916</v>
      </c>
      <c r="C177" t="str">
        <f>_S2PQ_relational[[#This Row],[PIGUID]]&amp;_S2PQ_relational[[#This Row],[PQGUID]]</f>
        <v>4lVHcGLPT4btdMvIq4YwsF4Avk7C7MmAoFg744HYI5OO</v>
      </c>
      <c r="D177" t="str">
        <f>IF(INDEX(_S2PQ[[S2PQGUID]:[Risposta]],MATCH(_S2PQ_relational[[#This Row],[PQGUID]],_S2PQ[S2PQGUID],0),5)="no",_S2PQ_relational[[#This Row],[PIGUID]]&amp;"NO","-")</f>
        <v>-</v>
      </c>
    </row>
    <row r="178" spans="1:4" x14ac:dyDescent="0.3">
      <c r="A178" t="s">
        <v>60</v>
      </c>
      <c r="B178" t="s">
        <v>1916</v>
      </c>
      <c r="C178" t="str">
        <f>_S2PQ_relational[[#This Row],[PIGUID]]&amp;_S2PQ_relational[[#This Row],[PQGUID]]</f>
        <v>1o4ipagm2j86vbWnQ1M7Gc4Avk7C7MmAoFg744HYI5OO</v>
      </c>
      <c r="D178" t="str">
        <f>IF(INDEX(_S2PQ[[S2PQGUID]:[Risposta]],MATCH(_S2PQ_relational[[#This Row],[PQGUID]],_S2PQ[S2PQGUID],0),5)="no",_S2PQ_relational[[#This Row],[PIGUID]]&amp;"NO","-")</f>
        <v>-</v>
      </c>
    </row>
    <row r="179" spans="1:4" x14ac:dyDescent="0.3">
      <c r="A179" t="s">
        <v>598</v>
      </c>
      <c r="B179" t="s">
        <v>1916</v>
      </c>
      <c r="C179" t="str">
        <f>_S2PQ_relational[[#This Row],[PIGUID]]&amp;_S2PQ_relational[[#This Row],[PQGUID]]</f>
        <v>3uaA6l6inUWdqT3f4hmHAE4Avk7C7MmAoFg744HYI5OO</v>
      </c>
      <c r="D179" t="str">
        <f>IF(INDEX(_S2PQ[[S2PQGUID]:[Risposta]],MATCH(_S2PQ_relational[[#This Row],[PQGUID]],_S2PQ[S2PQGUID],0),5)="no",_S2PQ_relational[[#This Row],[PIGUID]]&amp;"NO","-")</f>
        <v>-</v>
      </c>
    </row>
    <row r="180" spans="1:4" x14ac:dyDescent="0.3">
      <c r="A180" t="s">
        <v>401</v>
      </c>
      <c r="B180" t="s">
        <v>1916</v>
      </c>
      <c r="C180" t="str">
        <f>_S2PQ_relational[[#This Row],[PIGUID]]&amp;_S2PQ_relational[[#This Row],[PQGUID]]</f>
        <v>6rtaRMxnDqpmX3MNNT0YX44Avk7C7MmAoFg744HYI5OO</v>
      </c>
      <c r="D180" t="str">
        <f>IF(INDEX(_S2PQ[[S2PQGUID]:[Risposta]],MATCH(_S2PQ_relational[[#This Row],[PQGUID]],_S2PQ[S2PQGUID],0),5)="no",_S2PQ_relational[[#This Row],[PIGUID]]&amp;"NO","-")</f>
        <v>-</v>
      </c>
    </row>
    <row r="181" spans="1:4" x14ac:dyDescent="0.3">
      <c r="A181" t="s">
        <v>394</v>
      </c>
      <c r="B181" t="s">
        <v>1916</v>
      </c>
      <c r="C181" t="str">
        <f>_S2PQ_relational[[#This Row],[PIGUID]]&amp;_S2PQ_relational[[#This Row],[PQGUID]]</f>
        <v>3vKz1XeHl2F8VNaaUrDMUl4Avk7C7MmAoFg744HYI5OO</v>
      </c>
      <c r="D181" t="str">
        <f>IF(INDEX(_S2PQ[[S2PQGUID]:[Risposta]],MATCH(_S2PQ_relational[[#This Row],[PQGUID]],_S2PQ[S2PQGUID],0),5)="no",_S2PQ_relational[[#This Row],[PIGUID]]&amp;"NO","-")</f>
        <v>-</v>
      </c>
    </row>
    <row r="182" spans="1:4" x14ac:dyDescent="0.3">
      <c r="A182" t="s">
        <v>386</v>
      </c>
      <c r="B182" t="s">
        <v>1916</v>
      </c>
      <c r="C182" t="str">
        <f>_S2PQ_relational[[#This Row],[PIGUID]]&amp;_S2PQ_relational[[#This Row],[PQGUID]]</f>
        <v>01v2H3qr0AtPFmXMU5RXew4Avk7C7MmAoFg744HYI5OO</v>
      </c>
      <c r="D182" t="str">
        <f>IF(INDEX(_S2PQ[[S2PQGUID]:[Risposta]],MATCH(_S2PQ_relational[[#This Row],[PQGUID]],_S2PQ[S2PQGUID],0),5)="no",_S2PQ_relational[[#This Row],[PIGUID]]&amp;"NO","-")</f>
        <v>-</v>
      </c>
    </row>
    <row r="183" spans="1:4" x14ac:dyDescent="0.3">
      <c r="A183" t="s">
        <v>378</v>
      </c>
      <c r="B183" t="s">
        <v>1916</v>
      </c>
      <c r="C183" t="str">
        <f>_S2PQ_relational[[#This Row],[PIGUID]]&amp;_S2PQ_relational[[#This Row],[PQGUID]]</f>
        <v>6p9JXzwRhZyGTbr6ztZQwa4Avk7C7MmAoFg744HYI5OO</v>
      </c>
      <c r="D183" t="str">
        <f>IF(INDEX(_S2PQ[[S2PQGUID]:[Risposta]],MATCH(_S2PQ_relational[[#This Row],[PQGUID]],_S2PQ[S2PQGUID],0),5)="no",_S2PQ_relational[[#This Row],[PIGUID]]&amp;"NO","-")</f>
        <v>-</v>
      </c>
    </row>
    <row r="184" spans="1:4" x14ac:dyDescent="0.3">
      <c r="A184" t="s">
        <v>377</v>
      </c>
      <c r="B184" t="s">
        <v>1916</v>
      </c>
      <c r="C184" t="str">
        <f>_S2PQ_relational[[#This Row],[PIGUID]]&amp;_S2PQ_relational[[#This Row],[PQGUID]]</f>
        <v>504jxiMLX4m1KEs5eytNfX4Avk7C7MmAoFg744HYI5OO</v>
      </c>
      <c r="D184" t="str">
        <f>IF(INDEX(_S2PQ[[S2PQGUID]:[Risposta]],MATCH(_S2PQ_relational[[#This Row],[PQGUID]],_S2PQ[S2PQGUID],0),5)="no",_S2PQ_relational[[#This Row],[PIGUID]]&amp;"NO","-")</f>
        <v>-</v>
      </c>
    </row>
    <row r="185" spans="1:4" x14ac:dyDescent="0.3">
      <c r="A185" t="s">
        <v>361</v>
      </c>
      <c r="B185" t="s">
        <v>1916</v>
      </c>
      <c r="C185" t="str">
        <f>_S2PQ_relational[[#This Row],[PIGUID]]&amp;_S2PQ_relational[[#This Row],[PQGUID]]</f>
        <v>5m0BI5wZuoNOyDPYCiX3Xe4Avk7C7MmAoFg744HYI5OO</v>
      </c>
      <c r="D185" t="str">
        <f>IF(INDEX(_S2PQ[[S2PQGUID]:[Risposta]],MATCH(_S2PQ_relational[[#This Row],[PQGUID]],_S2PQ[S2PQGUID],0),5)="no",_S2PQ_relational[[#This Row],[PIGUID]]&amp;"NO","-")</f>
        <v>-</v>
      </c>
    </row>
    <row r="186" spans="1:4" x14ac:dyDescent="0.3">
      <c r="A186" t="s">
        <v>353</v>
      </c>
      <c r="B186" t="s">
        <v>1916</v>
      </c>
      <c r="C186" t="str">
        <f>_S2PQ_relational[[#This Row],[PIGUID]]&amp;_S2PQ_relational[[#This Row],[PQGUID]]</f>
        <v>6NzSDV2IsFOtacEOaj13Gl4Avk7C7MmAoFg744HYI5OO</v>
      </c>
      <c r="D186" t="str">
        <f>IF(INDEX(_S2PQ[[S2PQGUID]:[Risposta]],MATCH(_S2PQ_relational[[#This Row],[PQGUID]],_S2PQ[S2PQGUID],0),5)="no",_S2PQ_relational[[#This Row],[PIGUID]]&amp;"NO","-")</f>
        <v>-</v>
      </c>
    </row>
    <row r="187" spans="1:4" x14ac:dyDescent="0.3">
      <c r="A187" t="s">
        <v>345</v>
      </c>
      <c r="B187" t="s">
        <v>1916</v>
      </c>
      <c r="C187" t="str">
        <f>_S2PQ_relational[[#This Row],[PIGUID]]&amp;_S2PQ_relational[[#This Row],[PQGUID]]</f>
        <v>6uSpDnR3yQ5uar8BBVrZrv4Avk7C7MmAoFg744HYI5OO</v>
      </c>
      <c r="D187" t="str">
        <f>IF(INDEX(_S2PQ[[S2PQGUID]:[Risposta]],MATCH(_S2PQ_relational[[#This Row],[PQGUID]],_S2PQ[S2PQGUID],0),5)="no",_S2PQ_relational[[#This Row],[PIGUID]]&amp;"NO","-")</f>
        <v>-</v>
      </c>
    </row>
    <row r="188" spans="1:4" x14ac:dyDescent="0.3">
      <c r="A188" t="s">
        <v>321</v>
      </c>
      <c r="B188" t="s">
        <v>1916</v>
      </c>
      <c r="C188" t="str">
        <f>_S2PQ_relational[[#This Row],[PIGUID]]&amp;_S2PQ_relational[[#This Row],[PQGUID]]</f>
        <v>5zn5rvPKBMqVZFwtGJoNJG4Avk7C7MmAoFg744HYI5OO</v>
      </c>
      <c r="D188" t="str">
        <f>IF(INDEX(_S2PQ[[S2PQGUID]:[Risposta]],MATCH(_S2PQ_relational[[#This Row],[PQGUID]],_S2PQ[S2PQGUID],0),5)="no",_S2PQ_relational[[#This Row],[PIGUID]]&amp;"NO","-")</f>
        <v>-</v>
      </c>
    </row>
    <row r="189" spans="1:4" x14ac:dyDescent="0.3">
      <c r="A189" t="s">
        <v>303</v>
      </c>
      <c r="B189" t="s">
        <v>1916</v>
      </c>
      <c r="C189" t="str">
        <f>_S2PQ_relational[[#This Row],[PIGUID]]&amp;_S2PQ_relational[[#This Row],[PQGUID]]</f>
        <v>5QYYzcS5RynnmhMFO3IxSb4Avk7C7MmAoFg744HYI5OO</v>
      </c>
      <c r="D189" t="str">
        <f>IF(INDEX(_S2PQ[[S2PQGUID]:[Risposta]],MATCH(_S2PQ_relational[[#This Row],[PQGUID]],_S2PQ[S2PQGUID],0),5)="no",_S2PQ_relational[[#This Row],[PIGUID]]&amp;"NO","-")</f>
        <v>-</v>
      </c>
    </row>
    <row r="190" spans="1:4" x14ac:dyDescent="0.3">
      <c r="A190" t="s">
        <v>293</v>
      </c>
      <c r="B190" t="s">
        <v>1916</v>
      </c>
      <c r="C190" t="str">
        <f>_S2PQ_relational[[#This Row],[PIGUID]]&amp;_S2PQ_relational[[#This Row],[PQGUID]]</f>
        <v>1I2lvoMa3TWCWbPOI8a06k4Avk7C7MmAoFg744HYI5OO</v>
      </c>
      <c r="D190" t="str">
        <f>IF(INDEX(_S2PQ[[S2PQGUID]:[Risposta]],MATCH(_S2PQ_relational[[#This Row],[PQGUID]],_S2PQ[S2PQGUID],0),5)="no",_S2PQ_relational[[#This Row],[PIGUID]]&amp;"NO","-")</f>
        <v>-</v>
      </c>
    </row>
    <row r="191" spans="1:4" x14ac:dyDescent="0.3">
      <c r="A191" t="s">
        <v>278</v>
      </c>
      <c r="B191" t="s">
        <v>1916</v>
      </c>
      <c r="C191" t="str">
        <f>_S2PQ_relational[[#This Row],[PIGUID]]&amp;_S2PQ_relational[[#This Row],[PQGUID]]</f>
        <v>7geNs0j1gKJkrzJeivUc5B4Avk7C7MmAoFg744HYI5OO</v>
      </c>
      <c r="D191" t="str">
        <f>IF(INDEX(_S2PQ[[S2PQGUID]:[Risposta]],MATCH(_S2PQ_relational[[#This Row],[PQGUID]],_S2PQ[S2PQGUID],0),5)="no",_S2PQ_relational[[#This Row],[PIGUID]]&amp;"NO","-")</f>
        <v>-</v>
      </c>
    </row>
    <row r="192" spans="1:4" x14ac:dyDescent="0.3">
      <c r="A192" t="s">
        <v>263</v>
      </c>
      <c r="B192" t="s">
        <v>1916</v>
      </c>
      <c r="C192" t="str">
        <f>_S2PQ_relational[[#This Row],[PIGUID]]&amp;_S2PQ_relational[[#This Row],[PQGUID]]</f>
        <v>2eqj1B1ZG1aYK9JZ0Yoe4U4Avk7C7MmAoFg744HYI5OO</v>
      </c>
      <c r="D192" t="str">
        <f>IF(INDEX(_S2PQ[[S2PQGUID]:[Risposta]],MATCH(_S2PQ_relational[[#This Row],[PQGUID]],_S2PQ[S2PQGUID],0),5)="no",_S2PQ_relational[[#This Row],[PIGUID]]&amp;"NO","-")</f>
        <v>-</v>
      </c>
    </row>
    <row r="193" spans="1:4" x14ac:dyDescent="0.3">
      <c r="A193" t="s">
        <v>254</v>
      </c>
      <c r="B193" t="s">
        <v>1916</v>
      </c>
      <c r="C193" t="str">
        <f>_S2PQ_relational[[#This Row],[PIGUID]]&amp;_S2PQ_relational[[#This Row],[PQGUID]]</f>
        <v>79P2YlIaBbTYuLX5kn7gmT4Avk7C7MmAoFg744HYI5OO</v>
      </c>
      <c r="D193" t="str">
        <f>IF(INDEX(_S2PQ[[S2PQGUID]:[Risposta]],MATCH(_S2PQ_relational[[#This Row],[PQGUID]],_S2PQ[S2PQGUID],0),5)="no",_S2PQ_relational[[#This Row],[PIGUID]]&amp;"NO","-")</f>
        <v>-</v>
      </c>
    </row>
    <row r="194" spans="1:4" x14ac:dyDescent="0.3">
      <c r="A194" t="s">
        <v>245</v>
      </c>
      <c r="B194" t="s">
        <v>1916</v>
      </c>
      <c r="C194" t="str">
        <f>_S2PQ_relational[[#This Row],[PIGUID]]&amp;_S2PQ_relational[[#This Row],[PQGUID]]</f>
        <v>1UsFNQjqnI4NREyezoXBqD4Avk7C7MmAoFg744HYI5OO</v>
      </c>
      <c r="D194" t="str">
        <f>IF(INDEX(_S2PQ[[S2PQGUID]:[Risposta]],MATCH(_S2PQ_relational[[#This Row],[PQGUID]],_S2PQ[S2PQGUID],0),5)="no",_S2PQ_relational[[#This Row],[PIGUID]]&amp;"NO","-")</f>
        <v>-</v>
      </c>
    </row>
    <row r="195" spans="1:4" x14ac:dyDescent="0.3">
      <c r="A195" t="s">
        <v>237</v>
      </c>
      <c r="B195" t="s">
        <v>1916</v>
      </c>
      <c r="C195" t="str">
        <f>_S2PQ_relational[[#This Row],[PIGUID]]&amp;_S2PQ_relational[[#This Row],[PQGUID]]</f>
        <v>wBEPtgHvVdAw5AnSADfam4Avk7C7MmAoFg744HYI5OO</v>
      </c>
      <c r="D195" t="str">
        <f>IF(INDEX(_S2PQ[[S2PQGUID]:[Risposta]],MATCH(_S2PQ_relational[[#This Row],[PQGUID]],_S2PQ[S2PQGUID],0),5)="no",_S2PQ_relational[[#This Row],[PIGUID]]&amp;"NO","-")</f>
        <v>-</v>
      </c>
    </row>
    <row r="196" spans="1:4" x14ac:dyDescent="0.3">
      <c r="A196" t="s">
        <v>229</v>
      </c>
      <c r="B196" t="s">
        <v>1916</v>
      </c>
      <c r="C196" t="str">
        <f>_S2PQ_relational[[#This Row],[PIGUID]]&amp;_S2PQ_relational[[#This Row],[PQGUID]]</f>
        <v>1QXyVfdBIBo1vUMDJvmkto4Avk7C7MmAoFg744HYI5OO</v>
      </c>
      <c r="D196" t="str">
        <f>IF(INDEX(_S2PQ[[S2PQGUID]:[Risposta]],MATCH(_S2PQ_relational[[#This Row],[PQGUID]],_S2PQ[S2PQGUID],0),5)="no",_S2PQ_relational[[#This Row],[PIGUID]]&amp;"NO","-")</f>
        <v>-</v>
      </c>
    </row>
    <row r="197" spans="1:4" x14ac:dyDescent="0.3">
      <c r="A197" t="s">
        <v>228</v>
      </c>
      <c r="B197" t="s">
        <v>1916</v>
      </c>
      <c r="C197" t="str">
        <f>_S2PQ_relational[[#This Row],[PIGUID]]&amp;_S2PQ_relational[[#This Row],[PQGUID]]</f>
        <v>nLQp6Z2dA0ba8MNAiLJ6s4Avk7C7MmAoFg744HYI5OO</v>
      </c>
      <c r="D197" t="str">
        <f>IF(INDEX(_S2PQ[[S2PQGUID]:[Risposta]],MATCH(_S2PQ_relational[[#This Row],[PQGUID]],_S2PQ[S2PQGUID],0),5)="no",_S2PQ_relational[[#This Row],[PIGUID]]&amp;"NO","-")</f>
        <v>-</v>
      </c>
    </row>
    <row r="198" spans="1:4" x14ac:dyDescent="0.3">
      <c r="A198" t="s">
        <v>212</v>
      </c>
      <c r="B198" t="s">
        <v>1916</v>
      </c>
      <c r="C198" t="str">
        <f>_S2PQ_relational[[#This Row],[PIGUID]]&amp;_S2PQ_relational[[#This Row],[PQGUID]]</f>
        <v>7vh4rzn69GDVBFTuIYGSFw4Avk7C7MmAoFg744HYI5OO</v>
      </c>
      <c r="D198" t="str">
        <f>IF(INDEX(_S2PQ[[S2PQGUID]:[Risposta]],MATCH(_S2PQ_relational[[#This Row],[PQGUID]],_S2PQ[S2PQGUID],0),5)="no",_S2PQ_relational[[#This Row],[PIGUID]]&amp;"NO","-")</f>
        <v>-</v>
      </c>
    </row>
    <row r="199" spans="1:4" x14ac:dyDescent="0.3">
      <c r="A199" t="s">
        <v>210</v>
      </c>
      <c r="B199" t="s">
        <v>1916</v>
      </c>
      <c r="C199" t="str">
        <f>_S2PQ_relational[[#This Row],[PIGUID]]&amp;_S2PQ_relational[[#This Row],[PQGUID]]</f>
        <v>5nVsN512P1ihIAlGnEShZx4Avk7C7MmAoFg744HYI5OO</v>
      </c>
      <c r="D199" t="str">
        <f>IF(INDEX(_S2PQ[[S2PQGUID]:[Risposta]],MATCH(_S2PQ_relational[[#This Row],[PQGUID]],_S2PQ[S2PQGUID],0),5)="no",_S2PQ_relational[[#This Row],[PIGUID]]&amp;"NO","-")</f>
        <v>-</v>
      </c>
    </row>
    <row r="200" spans="1:4" x14ac:dyDescent="0.3">
      <c r="A200" t="s">
        <v>194</v>
      </c>
      <c r="B200" t="s">
        <v>1916</v>
      </c>
      <c r="C200" t="str">
        <f>_S2PQ_relational[[#This Row],[PIGUID]]&amp;_S2PQ_relational[[#This Row],[PQGUID]]</f>
        <v>OUJXQZSzOeFdIhal7ZoXx4Avk7C7MmAoFg744HYI5OO</v>
      </c>
      <c r="D200" t="str">
        <f>IF(INDEX(_S2PQ[[S2PQGUID]:[Risposta]],MATCH(_S2PQ_relational[[#This Row],[PQGUID]],_S2PQ[S2PQGUID],0),5)="no",_S2PQ_relational[[#This Row],[PIGUID]]&amp;"NO","-")</f>
        <v>-</v>
      </c>
    </row>
    <row r="201" spans="1:4" x14ac:dyDescent="0.3">
      <c r="A201" t="s">
        <v>185</v>
      </c>
      <c r="B201" t="s">
        <v>1916</v>
      </c>
      <c r="C201" t="str">
        <f>_S2PQ_relational[[#This Row],[PIGUID]]&amp;_S2PQ_relational[[#This Row],[PQGUID]]</f>
        <v>2uY4AAajOUzuQYK0i5HEJS4Avk7C7MmAoFg744HYI5OO</v>
      </c>
      <c r="D201" t="str">
        <f>IF(INDEX(_S2PQ[[S2PQGUID]:[Risposta]],MATCH(_S2PQ_relational[[#This Row],[PQGUID]],_S2PQ[S2PQGUID],0),5)="no",_S2PQ_relational[[#This Row],[PIGUID]]&amp;"NO","-")</f>
        <v>-</v>
      </c>
    </row>
    <row r="202" spans="1:4" x14ac:dyDescent="0.3">
      <c r="A202" t="s">
        <v>175</v>
      </c>
      <c r="B202" t="s">
        <v>1916</v>
      </c>
      <c r="C202" t="str">
        <f>_S2PQ_relational[[#This Row],[PIGUID]]&amp;_S2PQ_relational[[#This Row],[PQGUID]]</f>
        <v>71T3wYvAOGC3A8C3dBPDXd4Avk7C7MmAoFg744HYI5OO</v>
      </c>
      <c r="D202" t="str">
        <f>IF(INDEX(_S2PQ[[S2PQGUID]:[Risposta]],MATCH(_S2PQ_relational[[#This Row],[PQGUID]],_S2PQ[S2PQGUID],0),5)="no",_S2PQ_relational[[#This Row],[PIGUID]]&amp;"NO","-")</f>
        <v>-</v>
      </c>
    </row>
    <row r="203" spans="1:4" x14ac:dyDescent="0.3">
      <c r="A203" t="s">
        <v>167</v>
      </c>
      <c r="B203" t="s">
        <v>1916</v>
      </c>
      <c r="C203" t="str">
        <f>_S2PQ_relational[[#This Row],[PIGUID]]&amp;_S2PQ_relational[[#This Row],[PQGUID]]</f>
        <v>5FB5ql1VFtEHzacW0dkEyh4Avk7C7MmAoFg744HYI5OO</v>
      </c>
      <c r="D203" t="str">
        <f>IF(INDEX(_S2PQ[[S2PQGUID]:[Risposta]],MATCH(_S2PQ_relational[[#This Row],[PQGUID]],_S2PQ[S2PQGUID],0),5)="no",_S2PQ_relational[[#This Row],[PIGUID]]&amp;"NO","-")</f>
        <v>-</v>
      </c>
    </row>
    <row r="204" spans="1:4" x14ac:dyDescent="0.3">
      <c r="A204" t="s">
        <v>165</v>
      </c>
      <c r="B204" t="s">
        <v>1916</v>
      </c>
      <c r="C204" t="str">
        <f>_S2PQ_relational[[#This Row],[PIGUID]]&amp;_S2PQ_relational[[#This Row],[PQGUID]]</f>
        <v>7hjy92CxnhjoqfUf0sxpPm4Avk7C7MmAoFg744HYI5OO</v>
      </c>
      <c r="D204" t="str">
        <f>IF(INDEX(_S2PQ[[S2PQGUID]:[Risposta]],MATCH(_S2PQ_relational[[#This Row],[PQGUID]],_S2PQ[S2PQGUID],0),5)="no",_S2PQ_relational[[#This Row],[PIGUID]]&amp;"NO","-")</f>
        <v>-</v>
      </c>
    </row>
    <row r="205" spans="1:4" x14ac:dyDescent="0.3">
      <c r="A205" t="s">
        <v>149</v>
      </c>
      <c r="B205" t="s">
        <v>1916</v>
      </c>
      <c r="C205" t="str">
        <f>_S2PQ_relational[[#This Row],[PIGUID]]&amp;_S2PQ_relational[[#This Row],[PQGUID]]</f>
        <v>7JadSCojAvDNLSHK26BiXc4Avk7C7MmAoFg744HYI5OO</v>
      </c>
      <c r="D205" t="str">
        <f>IF(INDEX(_S2PQ[[S2PQGUID]:[Risposta]],MATCH(_S2PQ_relational[[#This Row],[PQGUID]],_S2PQ[S2PQGUID],0),5)="no",_S2PQ_relational[[#This Row],[PIGUID]]&amp;"NO","-")</f>
        <v>-</v>
      </c>
    </row>
    <row r="206" spans="1:4" x14ac:dyDescent="0.3">
      <c r="A206" t="s">
        <v>147</v>
      </c>
      <c r="B206" t="s">
        <v>1916</v>
      </c>
      <c r="C206" t="str">
        <f>_S2PQ_relational[[#This Row],[PIGUID]]&amp;_S2PQ_relational[[#This Row],[PQGUID]]</f>
        <v>2AU0Rll1ZV8PPz420O78db4Avk7C7MmAoFg744HYI5OO</v>
      </c>
      <c r="D206" t="str">
        <f>IF(INDEX(_S2PQ[[S2PQGUID]:[Risposta]],MATCH(_S2PQ_relational[[#This Row],[PQGUID]],_S2PQ[S2PQGUID],0),5)="no",_S2PQ_relational[[#This Row],[PIGUID]]&amp;"NO","-")</f>
        <v>-</v>
      </c>
    </row>
    <row r="207" spans="1:4" x14ac:dyDescent="0.3">
      <c r="A207" t="s">
        <v>131</v>
      </c>
      <c r="B207" t="s">
        <v>1916</v>
      </c>
      <c r="C207" t="str">
        <f>_S2PQ_relational[[#This Row],[PIGUID]]&amp;_S2PQ_relational[[#This Row],[PQGUID]]</f>
        <v>2ddM8JCAfgsJ6XIpNQ4YlB4Avk7C7MmAoFg744HYI5OO</v>
      </c>
      <c r="D207" t="str">
        <f>IF(INDEX(_S2PQ[[S2PQGUID]:[Risposta]],MATCH(_S2PQ_relational[[#This Row],[PQGUID]],_S2PQ[S2PQGUID],0),5)="no",_S2PQ_relational[[#This Row],[PIGUID]]&amp;"NO","-")</f>
        <v>-</v>
      </c>
    </row>
    <row r="208" spans="1:4" x14ac:dyDescent="0.3">
      <c r="A208" t="s">
        <v>140</v>
      </c>
      <c r="B208" t="s">
        <v>1916</v>
      </c>
      <c r="C208" t="str">
        <f>_S2PQ_relational[[#This Row],[PIGUID]]&amp;_S2PQ_relational[[#This Row],[PQGUID]]</f>
        <v>7L9M3vUuHtx6WK7TuILq924Avk7C7MmAoFg744HYI5OO</v>
      </c>
      <c r="D208" t="str">
        <f>IF(INDEX(_S2PQ[[S2PQGUID]:[Risposta]],MATCH(_S2PQ_relational[[#This Row],[PQGUID]],_S2PQ[S2PQGUID],0),5)="no",_S2PQ_relational[[#This Row],[PIGUID]]&amp;"NO","-")</f>
        <v>-</v>
      </c>
    </row>
    <row r="209" spans="1:4" x14ac:dyDescent="0.3">
      <c r="A209" t="s">
        <v>122</v>
      </c>
      <c r="B209" t="s">
        <v>1916</v>
      </c>
      <c r="C209" t="str">
        <f>_S2PQ_relational[[#This Row],[PIGUID]]&amp;_S2PQ_relational[[#This Row],[PQGUID]]</f>
        <v>47xPHO8UxslhAdrZpPtuo44Avk7C7MmAoFg744HYI5OO</v>
      </c>
      <c r="D209" t="str">
        <f>IF(INDEX(_S2PQ[[S2PQGUID]:[Risposta]],MATCH(_S2PQ_relational[[#This Row],[PQGUID]],_S2PQ[S2PQGUID],0),5)="no",_S2PQ_relational[[#This Row],[PIGUID]]&amp;"NO","-")</f>
        <v>-</v>
      </c>
    </row>
    <row r="210" spans="1:4" x14ac:dyDescent="0.3">
      <c r="A210" t="s">
        <v>105</v>
      </c>
      <c r="B210" t="s">
        <v>1916</v>
      </c>
      <c r="C210" t="str">
        <f>_S2PQ_relational[[#This Row],[PIGUID]]&amp;_S2PQ_relational[[#This Row],[PQGUID]]</f>
        <v>4MXkUbBzWPBDeLgWkf1Nrz4Avk7C7MmAoFg744HYI5OO</v>
      </c>
      <c r="D210" t="str">
        <f>IF(INDEX(_S2PQ[[S2PQGUID]:[Risposta]],MATCH(_S2PQ_relational[[#This Row],[PQGUID]],_S2PQ[S2PQGUID],0),5)="no",_S2PQ_relational[[#This Row],[PIGUID]]&amp;"NO","-")</f>
        <v>-</v>
      </c>
    </row>
    <row r="211" spans="1:4" x14ac:dyDescent="0.3">
      <c r="A211" t="s">
        <v>574</v>
      </c>
      <c r="B211" t="s">
        <v>1916</v>
      </c>
      <c r="C211" t="str">
        <f>_S2PQ_relational[[#This Row],[PIGUID]]&amp;_S2PQ_relational[[#This Row],[PQGUID]]</f>
        <v>11vbwwY7FDR5ijFG54HRRX4Avk7C7MmAoFg744HYI5OO</v>
      </c>
      <c r="D211" t="str">
        <f>IF(INDEX(_S2PQ[[S2PQGUID]:[Risposta]],MATCH(_S2PQ_relational[[#This Row],[PQGUID]],_S2PQ[S2PQGUID],0),5)="no",_S2PQ_relational[[#This Row],[PIGUID]]&amp;"NO","-")</f>
        <v>-</v>
      </c>
    </row>
    <row r="212" spans="1:4" x14ac:dyDescent="0.3">
      <c r="A212" t="s">
        <v>566</v>
      </c>
      <c r="B212" t="s">
        <v>1916</v>
      </c>
      <c r="C212" t="str">
        <f>_S2PQ_relational[[#This Row],[PIGUID]]&amp;_S2PQ_relational[[#This Row],[PQGUID]]</f>
        <v>2q3Qew96xppHm4YhdowKe64Avk7C7MmAoFg744HYI5OO</v>
      </c>
      <c r="D212" t="str">
        <f>IF(INDEX(_S2PQ[[S2PQGUID]:[Risposta]],MATCH(_S2PQ_relational[[#This Row],[PQGUID]],_S2PQ[S2PQGUID],0),5)="no",_S2PQ_relational[[#This Row],[PIGUID]]&amp;"NO","-")</f>
        <v>-</v>
      </c>
    </row>
    <row r="213" spans="1:4" x14ac:dyDescent="0.3">
      <c r="A213" t="s">
        <v>558</v>
      </c>
      <c r="B213" t="s">
        <v>1916</v>
      </c>
      <c r="C213" t="str">
        <f>_S2PQ_relational[[#This Row],[PIGUID]]&amp;_S2PQ_relational[[#This Row],[PQGUID]]</f>
        <v>7bILznBt63q1KynGvuuyg34Avk7C7MmAoFg744HYI5OO</v>
      </c>
      <c r="D213" t="str">
        <f>IF(INDEX(_S2PQ[[S2PQGUID]:[Risposta]],MATCH(_S2PQ_relational[[#This Row],[PQGUID]],_S2PQ[S2PQGUID],0),5)="no",_S2PQ_relational[[#This Row],[PIGUID]]&amp;"NO","-")</f>
        <v>-</v>
      </c>
    </row>
    <row r="214" spans="1:4" x14ac:dyDescent="0.3">
      <c r="A214" t="s">
        <v>549</v>
      </c>
      <c r="B214" t="s">
        <v>1916</v>
      </c>
      <c r="C214" t="str">
        <f>_S2PQ_relational[[#This Row],[PIGUID]]&amp;_S2PQ_relational[[#This Row],[PQGUID]]</f>
        <v>1yYGn2OV22MAusoIFctqCZ4Avk7C7MmAoFg744HYI5OO</v>
      </c>
      <c r="D214" t="str">
        <f>IF(INDEX(_S2PQ[[S2PQGUID]:[Risposta]],MATCH(_S2PQ_relational[[#This Row],[PQGUID]],_S2PQ[S2PQGUID],0),5)="no",_S2PQ_relational[[#This Row],[PIGUID]]&amp;"NO","-")</f>
        <v>-</v>
      </c>
    </row>
    <row r="215" spans="1:4" x14ac:dyDescent="0.3">
      <c r="A215" t="s">
        <v>541</v>
      </c>
      <c r="B215" t="s">
        <v>1916</v>
      </c>
      <c r="C215" t="str">
        <f>_S2PQ_relational[[#This Row],[PIGUID]]&amp;_S2PQ_relational[[#This Row],[PQGUID]]</f>
        <v>4ZnVuDviK4rbgaIDxYJc1E4Avk7C7MmAoFg744HYI5OO</v>
      </c>
      <c r="D215" t="str">
        <f>IF(INDEX(_S2PQ[[S2PQGUID]:[Risposta]],MATCH(_S2PQ_relational[[#This Row],[PQGUID]],_S2PQ[S2PQGUID],0),5)="no",_S2PQ_relational[[#This Row],[PIGUID]]&amp;"NO","-")</f>
        <v>-</v>
      </c>
    </row>
    <row r="216" spans="1:4" x14ac:dyDescent="0.3">
      <c r="A216" t="s">
        <v>533</v>
      </c>
      <c r="B216" t="s">
        <v>1916</v>
      </c>
      <c r="C216" t="str">
        <f>_S2PQ_relational[[#This Row],[PIGUID]]&amp;_S2PQ_relational[[#This Row],[PQGUID]]</f>
        <v>7Lm3bvisDzLLgtTWDSeVP44Avk7C7MmAoFg744HYI5OO</v>
      </c>
      <c r="D216" t="str">
        <f>IF(INDEX(_S2PQ[[S2PQGUID]:[Risposta]],MATCH(_S2PQ_relational[[#This Row],[PQGUID]],_S2PQ[S2PQGUID],0),5)="no",_S2PQ_relational[[#This Row],[PIGUID]]&amp;"NO","-")</f>
        <v>-</v>
      </c>
    </row>
    <row r="217" spans="1:4" x14ac:dyDescent="0.3">
      <c r="A217" t="s">
        <v>525</v>
      </c>
      <c r="B217" t="s">
        <v>1916</v>
      </c>
      <c r="C217" t="str">
        <f>_S2PQ_relational[[#This Row],[PIGUID]]&amp;_S2PQ_relational[[#This Row],[PQGUID]]</f>
        <v>1L3M3Av0uLACImNgJFAzjv4Avk7C7MmAoFg744HYI5OO</v>
      </c>
      <c r="D217" t="str">
        <f>IF(INDEX(_S2PQ[[S2PQGUID]:[Risposta]],MATCH(_S2PQ_relational[[#This Row],[PQGUID]],_S2PQ[S2PQGUID],0),5)="no",_S2PQ_relational[[#This Row],[PIGUID]]&amp;"NO","-")</f>
        <v>-</v>
      </c>
    </row>
    <row r="218" spans="1:4" x14ac:dyDescent="0.3">
      <c r="A218" t="s">
        <v>517</v>
      </c>
      <c r="B218" t="s">
        <v>1916</v>
      </c>
      <c r="C218" t="str">
        <f>_S2PQ_relational[[#This Row],[PIGUID]]&amp;_S2PQ_relational[[#This Row],[PQGUID]]</f>
        <v>5ad0ksbR0rX5JdFNTO3BmZ4Avk7C7MmAoFg744HYI5OO</v>
      </c>
      <c r="D218" t="str">
        <f>IF(INDEX(_S2PQ[[S2PQGUID]:[Risposta]],MATCH(_S2PQ_relational[[#This Row],[PQGUID]],_S2PQ[S2PQGUID],0),5)="no",_S2PQ_relational[[#This Row],[PIGUID]]&amp;"NO","-")</f>
        <v>-</v>
      </c>
    </row>
    <row r="219" spans="1:4" x14ac:dyDescent="0.3">
      <c r="A219" t="s">
        <v>508</v>
      </c>
      <c r="B219" t="s">
        <v>1916</v>
      </c>
      <c r="C219" t="str">
        <f>_S2PQ_relational[[#This Row],[PIGUID]]&amp;_S2PQ_relational[[#This Row],[PQGUID]]</f>
        <v>3oyPXv9JByXBhykT7U5La44Avk7C7MmAoFg744HYI5OO</v>
      </c>
      <c r="D219" t="str">
        <f>IF(INDEX(_S2PQ[[S2PQGUID]:[Risposta]],MATCH(_S2PQ_relational[[#This Row],[PQGUID]],_S2PQ[S2PQGUID],0),5)="no",_S2PQ_relational[[#This Row],[PIGUID]]&amp;"NO","-")</f>
        <v>-</v>
      </c>
    </row>
    <row r="220" spans="1:4" x14ac:dyDescent="0.3">
      <c r="A220" t="s">
        <v>499</v>
      </c>
      <c r="B220" t="s">
        <v>1916</v>
      </c>
      <c r="C220" t="str">
        <f>_S2PQ_relational[[#This Row],[PIGUID]]&amp;_S2PQ_relational[[#This Row],[PQGUID]]</f>
        <v>6XhgtadoxKw3XWIYF3Seuf4Avk7C7MmAoFg744HYI5OO</v>
      </c>
      <c r="D220" t="str">
        <f>IF(INDEX(_S2PQ[[S2PQGUID]:[Risposta]],MATCH(_S2PQ_relational[[#This Row],[PQGUID]],_S2PQ[S2PQGUID],0),5)="no",_S2PQ_relational[[#This Row],[PIGUID]]&amp;"NO","-")</f>
        <v>-</v>
      </c>
    </row>
    <row r="221" spans="1:4" x14ac:dyDescent="0.3">
      <c r="A221" t="s">
        <v>492</v>
      </c>
      <c r="B221" t="s">
        <v>1916</v>
      </c>
      <c r="C221" t="str">
        <f>_S2PQ_relational[[#This Row],[PIGUID]]&amp;_S2PQ_relational[[#This Row],[PQGUID]]</f>
        <v>568aLgrkve2v8UDFWOTM6Q4Avk7C7MmAoFg744HYI5OO</v>
      </c>
      <c r="D221" t="str">
        <f>IF(INDEX(_S2PQ[[S2PQGUID]:[Risposta]],MATCH(_S2PQ_relational[[#This Row],[PQGUID]],_S2PQ[S2PQGUID],0),5)="no",_S2PQ_relational[[#This Row],[PIGUID]]&amp;"NO","-")</f>
        <v>-</v>
      </c>
    </row>
    <row r="222" spans="1:4" x14ac:dyDescent="0.3">
      <c r="A222" t="s">
        <v>484</v>
      </c>
      <c r="B222" t="s">
        <v>1916</v>
      </c>
      <c r="C222" t="str">
        <f>_S2PQ_relational[[#This Row],[PIGUID]]&amp;_S2PQ_relational[[#This Row],[PQGUID]]</f>
        <v>54Q9UUuTd5dTSdyekKgQzO4Avk7C7MmAoFg744HYI5OO</v>
      </c>
      <c r="D222" t="str">
        <f>IF(INDEX(_S2PQ[[S2PQGUID]:[Risposta]],MATCH(_S2PQ_relational[[#This Row],[PQGUID]],_S2PQ[S2PQGUID],0),5)="no",_S2PQ_relational[[#This Row],[PIGUID]]&amp;"NO","-")</f>
        <v>-</v>
      </c>
    </row>
    <row r="223" spans="1:4" x14ac:dyDescent="0.3">
      <c r="A223" t="s">
        <v>476</v>
      </c>
      <c r="B223" t="s">
        <v>1916</v>
      </c>
      <c r="C223" t="str">
        <f>_S2PQ_relational[[#This Row],[PIGUID]]&amp;_S2PQ_relational[[#This Row],[PQGUID]]</f>
        <v>6XNxMXF6QWhjOijgpoalYG4Avk7C7MmAoFg744HYI5OO</v>
      </c>
      <c r="D223" t="str">
        <f>IF(INDEX(_S2PQ[[S2PQGUID]:[Risposta]],MATCH(_S2PQ_relational[[#This Row],[PQGUID]],_S2PQ[S2PQGUID],0),5)="no",_S2PQ_relational[[#This Row],[PIGUID]]&amp;"NO","-")</f>
        <v>-</v>
      </c>
    </row>
    <row r="224" spans="1:4" x14ac:dyDescent="0.3">
      <c r="A224" t="s">
        <v>468</v>
      </c>
      <c r="B224" t="s">
        <v>1916</v>
      </c>
      <c r="C224" t="str">
        <f>_S2PQ_relational[[#This Row],[PIGUID]]&amp;_S2PQ_relational[[#This Row],[PQGUID]]</f>
        <v>hG77himehSgHeDDOlDNBX4Avk7C7MmAoFg744HYI5OO</v>
      </c>
      <c r="D224" t="str">
        <f>IF(INDEX(_S2PQ[[S2PQGUID]:[Risposta]],MATCH(_S2PQ_relational[[#This Row],[PQGUID]],_S2PQ[S2PQGUID],0),5)="no",_S2PQ_relational[[#This Row],[PIGUID]]&amp;"NO","-")</f>
        <v>-</v>
      </c>
    </row>
    <row r="225" spans="1:4" x14ac:dyDescent="0.3">
      <c r="A225" t="s">
        <v>460</v>
      </c>
      <c r="B225" t="s">
        <v>1916</v>
      </c>
      <c r="C225" t="str">
        <f>_S2PQ_relational[[#This Row],[PIGUID]]&amp;_S2PQ_relational[[#This Row],[PQGUID]]</f>
        <v>5OmbGwMJDvjKYXu5ogpQUl4Avk7C7MmAoFg744HYI5OO</v>
      </c>
      <c r="D225" t="str">
        <f>IF(INDEX(_S2PQ[[S2PQGUID]:[Risposta]],MATCH(_S2PQ_relational[[#This Row],[PQGUID]],_S2PQ[S2PQGUID],0),5)="no",_S2PQ_relational[[#This Row],[PIGUID]]&amp;"NO","-")</f>
        <v>-</v>
      </c>
    </row>
    <row r="226" spans="1:4" x14ac:dyDescent="0.3">
      <c r="A226" t="s">
        <v>452</v>
      </c>
      <c r="B226" t="s">
        <v>1916</v>
      </c>
      <c r="C226" t="str">
        <f>_S2PQ_relational[[#This Row],[PIGUID]]&amp;_S2PQ_relational[[#This Row],[PQGUID]]</f>
        <v>6r6UKO6tVO1cFOEq0mi9aq4Avk7C7MmAoFg744HYI5OO</v>
      </c>
      <c r="D226" t="str">
        <f>IF(INDEX(_S2PQ[[S2PQGUID]:[Risposta]],MATCH(_S2PQ_relational[[#This Row],[PQGUID]],_S2PQ[S2PQGUID],0),5)="no",_S2PQ_relational[[#This Row],[PIGUID]]&amp;"NO","-")</f>
        <v>-</v>
      </c>
    </row>
    <row r="227" spans="1:4" x14ac:dyDescent="0.3">
      <c r="A227" t="s">
        <v>443</v>
      </c>
      <c r="B227" t="s">
        <v>1916</v>
      </c>
      <c r="C227" t="str">
        <f>_S2PQ_relational[[#This Row],[PIGUID]]&amp;_S2PQ_relational[[#This Row],[PQGUID]]</f>
        <v>2LTDXoG3x1dvJEtrFOwold4Avk7C7MmAoFg744HYI5OO</v>
      </c>
      <c r="D227" t="str">
        <f>IF(INDEX(_S2PQ[[S2PQGUID]:[Risposta]],MATCH(_S2PQ_relational[[#This Row],[PQGUID]],_S2PQ[S2PQGUID],0),5)="no",_S2PQ_relational[[#This Row],[PIGUID]]&amp;"NO","-")</f>
        <v>-</v>
      </c>
    </row>
    <row r="228" spans="1:4" x14ac:dyDescent="0.3">
      <c r="A228" t="s">
        <v>435</v>
      </c>
      <c r="B228" t="s">
        <v>1916</v>
      </c>
      <c r="C228" t="str">
        <f>_S2PQ_relational[[#This Row],[PIGUID]]&amp;_S2PQ_relational[[#This Row],[PQGUID]]</f>
        <v>1QeEsrc8UuyqWR1lPTaf0U4Avk7C7MmAoFg744HYI5OO</v>
      </c>
      <c r="D228" t="str">
        <f>IF(INDEX(_S2PQ[[S2PQGUID]:[Risposta]],MATCH(_S2PQ_relational[[#This Row],[PQGUID]],_S2PQ[S2PQGUID],0),5)="no",_S2PQ_relational[[#This Row],[PIGUID]]&amp;"NO","-")</f>
        <v>-</v>
      </c>
    </row>
    <row r="229" spans="1:4" x14ac:dyDescent="0.3">
      <c r="A229" t="s">
        <v>434</v>
      </c>
      <c r="B229" t="s">
        <v>1916</v>
      </c>
      <c r="C229" t="str">
        <f>_S2PQ_relational[[#This Row],[PIGUID]]&amp;_S2PQ_relational[[#This Row],[PQGUID]]</f>
        <v>4KnqFWr7YBL2OuIMD72y2c4Avk7C7MmAoFg744HYI5OO</v>
      </c>
      <c r="D229" t="str">
        <f>IF(INDEX(_S2PQ[[S2PQGUID]:[Risposta]],MATCH(_S2PQ_relational[[#This Row],[PQGUID]],_S2PQ[S2PQGUID],0),5)="no",_S2PQ_relational[[#This Row],[PIGUID]]&amp;"NO","-")</f>
        <v>-</v>
      </c>
    </row>
    <row r="230" spans="1:4" x14ac:dyDescent="0.3">
      <c r="A230" t="s">
        <v>418</v>
      </c>
      <c r="B230" t="s">
        <v>1916</v>
      </c>
      <c r="C230" t="str">
        <f>_S2PQ_relational[[#This Row],[PIGUID]]&amp;_S2PQ_relational[[#This Row],[PQGUID]]</f>
        <v>6jbxivO9VjbvgCgxcNnDK54Avk7C7MmAoFg744HYI5OO</v>
      </c>
      <c r="D230" t="str">
        <f>IF(INDEX(_S2PQ[[S2PQGUID]:[Risposta]],MATCH(_S2PQ_relational[[#This Row],[PQGUID]],_S2PQ[S2PQGUID],0),5)="no",_S2PQ_relational[[#This Row],[PIGUID]]&amp;"NO","-")</f>
        <v>-</v>
      </c>
    </row>
    <row r="231" spans="1:4" x14ac:dyDescent="0.3">
      <c r="A231" t="s">
        <v>604</v>
      </c>
      <c r="B231" t="s">
        <v>1916</v>
      </c>
      <c r="C231" t="str">
        <f>_S2PQ_relational[[#This Row],[PIGUID]]&amp;_S2PQ_relational[[#This Row],[PQGUID]]</f>
        <v>3euBNRpF4vyZ0UqqOwFwc14Avk7C7MmAoFg744HYI5OO</v>
      </c>
      <c r="D231" t="str">
        <f>IF(INDEX(_S2PQ[[S2PQGUID]:[Risposta]],MATCH(_S2PQ_relational[[#This Row],[PQGUID]],_S2PQ[S2PQGUID],0),5)="no",_S2PQ_relational[[#This Row],[PIGUID]]&amp;"NO","-")</f>
        <v>-</v>
      </c>
    </row>
    <row r="232" spans="1:4" x14ac:dyDescent="0.3">
      <c r="A232" t="s">
        <v>591</v>
      </c>
      <c r="B232" t="s">
        <v>1916</v>
      </c>
      <c r="C232" t="str">
        <f>_S2PQ_relational[[#This Row],[PIGUID]]&amp;_S2PQ_relational[[#This Row],[PQGUID]]</f>
        <v>7kVX5cvtYPun0ts8TLlcrd4Avk7C7MmAoFg744HYI5OO</v>
      </c>
      <c r="D232" t="str">
        <f>IF(INDEX(_S2PQ[[S2PQGUID]:[Risposta]],MATCH(_S2PQ_relational[[#This Row],[PQGUID]],_S2PQ[S2PQGUID],0),5)="no",_S2PQ_relational[[#This Row],[PIGUID]]&amp;"NO","-")</f>
        <v>-</v>
      </c>
    </row>
    <row r="233" spans="1:4" x14ac:dyDescent="0.3">
      <c r="A233" t="s">
        <v>590</v>
      </c>
      <c r="B233" t="s">
        <v>1916</v>
      </c>
      <c r="C233" t="str">
        <f>_S2PQ_relational[[#This Row],[PIGUID]]&amp;_S2PQ_relational[[#This Row],[PQGUID]]</f>
        <v>3dOIqQzX8pCbXnijvWhzus4Avk7C7MmAoFg744HYI5OO</v>
      </c>
      <c r="D233" t="str">
        <f>IF(INDEX(_S2PQ[[S2PQGUID]:[Risposta]],MATCH(_S2PQ_relational[[#This Row],[PQGUID]],_S2PQ[S2PQGUID],0),5)="no",_S2PQ_relational[[#This Row],[PIGUID]]&amp;"NO","-")</f>
        <v>-</v>
      </c>
    </row>
    <row r="234" spans="1:4" x14ac:dyDescent="0.3">
      <c r="A234" t="s">
        <v>337</v>
      </c>
      <c r="B234" t="s">
        <v>1916</v>
      </c>
      <c r="C234" t="str">
        <f>_S2PQ_relational[[#This Row],[PIGUID]]&amp;_S2PQ_relational[[#This Row],[PQGUID]]</f>
        <v>15rmagqDILiL9OehElaZcF4Avk7C7MmAoFg744HYI5OO</v>
      </c>
      <c r="D234" t="str">
        <f>IF(INDEX(_S2PQ[[S2PQGUID]:[Risposta]],MATCH(_S2PQ_relational[[#This Row],[PQGUID]],_S2PQ[S2PQGUID],0),5)="no",_S2PQ_relational[[#This Row],[PIGUID]]&amp;"NO","-")</f>
        <v>-</v>
      </c>
    </row>
    <row r="235" spans="1:4" x14ac:dyDescent="0.3">
      <c r="A235" t="s">
        <v>279</v>
      </c>
      <c r="B235" t="s">
        <v>1916</v>
      </c>
      <c r="C235" t="str">
        <f>_S2PQ_relational[[#This Row],[PIGUID]]&amp;_S2PQ_relational[[#This Row],[PQGUID]]</f>
        <v>18hg0Wx3h9CUGZ5iIEVXGK4Avk7C7MmAoFg744HYI5OO</v>
      </c>
      <c r="D235" t="str">
        <f>IF(INDEX(_S2PQ[[S2PQGUID]:[Risposta]],MATCH(_S2PQ_relational[[#This Row],[PQGUID]],_S2PQ[S2PQGUID],0),5)="no",_S2PQ_relational[[#This Row],[PIGUID]]&amp;"NO","-")</f>
        <v>-</v>
      </c>
    </row>
    <row r="236" spans="1:4" x14ac:dyDescent="0.3">
      <c r="A236" t="s">
        <v>104</v>
      </c>
      <c r="B236" t="s">
        <v>1916</v>
      </c>
      <c r="C236" t="str">
        <f>_S2PQ_relational[[#This Row],[PIGUID]]&amp;_S2PQ_relational[[#This Row],[PQGUID]]</f>
        <v>48Kfoa4PqmcfqhOmRGtnxL4Avk7C7MmAoFg744HYI5OO</v>
      </c>
      <c r="D236" t="str">
        <f>IF(INDEX(_S2PQ[[S2PQGUID]:[Risposta]],MATCH(_S2PQ_relational[[#This Row],[PQGUID]],_S2PQ[S2PQGUID],0),5)="no",_S2PQ_relational[[#This Row],[PIGUID]]&amp;"NO","-")</f>
        <v>-</v>
      </c>
    </row>
    <row r="237" spans="1:4" x14ac:dyDescent="0.3">
      <c r="A237" t="s">
        <v>87</v>
      </c>
      <c r="B237" t="s">
        <v>1916</v>
      </c>
      <c r="C237" t="str">
        <f>_S2PQ_relational[[#This Row],[PIGUID]]&amp;_S2PQ_relational[[#This Row],[PQGUID]]</f>
        <v>2j6Ket1Nb7Mbvw9lA7fb044Avk7C7MmAoFg744HYI5OO</v>
      </c>
      <c r="D237" t="str">
        <f>IF(INDEX(_S2PQ[[S2PQGUID]:[Risposta]],MATCH(_S2PQ_relational[[#This Row],[PQGUID]],_S2PQ[S2PQGUID],0),5)="no",_S2PQ_relational[[#This Row],[PIGUID]]&amp;"NO","-")</f>
        <v>-</v>
      </c>
    </row>
    <row r="238" spans="1:4" x14ac:dyDescent="0.3">
      <c r="A238" t="s">
        <v>89</v>
      </c>
      <c r="B238" t="s">
        <v>1916</v>
      </c>
      <c r="C238" t="str">
        <f>_S2PQ_relational[[#This Row],[PIGUID]]&amp;_S2PQ_relational[[#This Row],[PQGUID]]</f>
        <v>2qCBkbLsGCA2vaZfEo70jl4Avk7C7MmAoFg744HYI5OO</v>
      </c>
      <c r="D238" t="str">
        <f>IF(INDEX(_S2PQ[[S2PQGUID]:[Risposta]],MATCH(_S2PQ_relational[[#This Row],[PQGUID]],_S2PQ[S2PQGUID],0),5)="no",_S2PQ_relational[[#This Row],[PIGUID]]&amp;"NO","-")</f>
        <v>-</v>
      </c>
    </row>
    <row r="239" spans="1:4" x14ac:dyDescent="0.3">
      <c r="A239" t="s">
        <v>294</v>
      </c>
      <c r="B239" t="s">
        <v>1916</v>
      </c>
      <c r="C239" t="str">
        <f>_S2PQ_relational[[#This Row],[PIGUID]]&amp;_S2PQ_relational[[#This Row],[PQGUID]]</f>
        <v>6Do8vAYP3N7Xv7Vfnwf97M4Avk7C7MmAoFg744HYI5OO</v>
      </c>
      <c r="D239" t="str">
        <f>IF(INDEX(_S2PQ[[S2PQGUID]:[Risposta]],MATCH(_S2PQ_relational[[#This Row],[PQGUID]],_S2PQ[S2PQGUID],0),5)="no",_S2PQ_relational[[#This Row],[PIGUID]]&amp;"NO","-")</f>
        <v>-</v>
      </c>
    </row>
    <row r="240" spans="1:4" x14ac:dyDescent="0.3">
      <c r="A240" t="s">
        <v>320</v>
      </c>
      <c r="B240" t="s">
        <v>1916</v>
      </c>
      <c r="C240" t="str">
        <f>_S2PQ_relational[[#This Row],[PIGUID]]&amp;_S2PQ_relational[[#This Row],[PQGUID]]</f>
        <v>72vqg1gXC6oRBqiD9PPtAO4Avk7C7MmAoFg744HYI5OO</v>
      </c>
      <c r="D240" t="str">
        <f>IF(INDEX(_S2PQ[[S2PQGUID]:[Risposta]],MATCH(_S2PQ_relational[[#This Row],[PQGUID]],_S2PQ[S2PQGUID],0),5)="no",_S2PQ_relational[[#This Row],[PIGUID]]&amp;"NO","-")</f>
        <v>-</v>
      </c>
    </row>
    <row r="241" spans="1:4" x14ac:dyDescent="0.3">
      <c r="A241" t="s">
        <v>329</v>
      </c>
      <c r="B241" t="s">
        <v>1916</v>
      </c>
      <c r="C241" t="str">
        <f>_S2PQ_relational[[#This Row],[PIGUID]]&amp;_S2PQ_relational[[#This Row],[PQGUID]]</f>
        <v>6MMc5tDcp0zKsLhBH5DeER4Avk7C7MmAoFg744HYI5OO</v>
      </c>
      <c r="D241" t="str">
        <f>IF(INDEX(_S2PQ[[S2PQGUID]:[Risposta]],MATCH(_S2PQ_relational[[#This Row],[PQGUID]],_S2PQ[S2PQGUID],0),5)="no",_S2PQ_relational[[#This Row],[PIGUID]]&amp;"NO","-")</f>
        <v>-</v>
      </c>
    </row>
    <row r="242" spans="1:4" x14ac:dyDescent="0.3">
      <c r="A242" t="s">
        <v>312</v>
      </c>
      <c r="B242" t="s">
        <v>1916</v>
      </c>
      <c r="C242" t="str">
        <f>_S2PQ_relational[[#This Row],[PIGUID]]&amp;_S2PQ_relational[[#This Row],[PQGUID]]</f>
        <v>1fPzYRqGLyZOy1llb5Vtlb4Avk7C7MmAoFg744HYI5OO</v>
      </c>
      <c r="D242" t="str">
        <f>IF(INDEX(_S2PQ[[S2PQGUID]:[Risposta]],MATCH(_S2PQ_relational[[#This Row],[PQGUID]],_S2PQ[S2PQGUID],0),5)="no",_S2PQ_relational[[#This Row],[PIGUID]]&amp;"NO","-")</f>
        <v>-</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1617-1889-4648-8097-286CC3BEF46A}">
  <dimension ref="A1:I7"/>
  <sheetViews>
    <sheetView workbookViewId="0">
      <selection activeCell="B6" sqref="B6"/>
    </sheetView>
  </sheetViews>
  <sheetFormatPr defaultColWidth="8.77734375" defaultRowHeight="14.4" x14ac:dyDescent="0.3"/>
  <sheetData>
    <row r="1" spans="1:9" x14ac:dyDescent="0.3">
      <c r="A1" t="s">
        <v>787</v>
      </c>
      <c r="C1" t="e">
        <f>IF(#REF!="","",INDEX(PIs[[Column1]:[SS]],MATCH(#REF!,PIs[SGUID],0),14))</f>
        <v>#REF!</v>
      </c>
      <c r="G1" t="e">
        <f>IF(#REF!="",INDEX(PIs[[Column1]:[SS]],MATCH(#REF!,PIs[GUID],0),2),"")</f>
        <v>#REF!</v>
      </c>
      <c r="H1" t="e">
        <f>IF(#REF!="",INDEX(PIs[[Column1]:[SS]],MATCH(#REF!,PIs[GUID],0),4),"")</f>
        <v>#REF!</v>
      </c>
      <c r="I1" t="e">
        <f>IF(#REF!="",INDEX(PIs[[Column1]:[SS]],MATCH(#REF!,PIs[GUID],0),6),"")</f>
        <v>#REF!</v>
      </c>
    </row>
    <row r="3" spans="1:9" x14ac:dyDescent="0.3">
      <c r="A3" t="s">
        <v>19</v>
      </c>
      <c r="B3" t="s">
        <v>1917</v>
      </c>
    </row>
    <row r="4" spans="1:9" x14ac:dyDescent="0.3">
      <c r="A4" t="s">
        <v>1918</v>
      </c>
      <c r="B4" t="s">
        <v>616</v>
      </c>
    </row>
    <row r="5" spans="1:9" x14ac:dyDescent="0.3">
      <c r="A5" t="s">
        <v>67</v>
      </c>
      <c r="B5" t="s">
        <v>2003</v>
      </c>
    </row>
    <row r="6" spans="1:9" x14ac:dyDescent="0.3">
      <c r="A6" t="s">
        <v>1919</v>
      </c>
      <c r="B6" t="s">
        <v>2005</v>
      </c>
    </row>
    <row r="7" spans="1:9" x14ac:dyDescent="0.3">
      <c r="A7" t="s">
        <v>49</v>
      </c>
      <c r="B7" t="s">
        <v>2004</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2FC9-4134-4781-9542-DE95D6454577}">
  <dimension ref="A1:XFC15"/>
  <sheetViews>
    <sheetView showGridLines="0" tabSelected="1" view="pageLayout" zoomScaleNormal="100" workbookViewId="0"/>
  </sheetViews>
  <sheetFormatPr defaultColWidth="0" defaultRowHeight="15" customHeight="1" zeroHeight="1" x14ac:dyDescent="0.3"/>
  <cols>
    <col min="1" max="1" width="127.44140625" style="1" customWidth="1"/>
    <col min="2" max="2" width="1" style="1" hidden="1"/>
    <col min="3" max="255" width="11.44140625" style="1" hidden="1"/>
    <col min="256" max="259" width="1.5546875" style="1" hidden="1" customWidth="1"/>
    <col min="260" max="260" width="0.44140625" style="1" hidden="1" customWidth="1"/>
    <col min="261" max="16383" width="1.5546875" style="1" hidden="1"/>
    <col min="16384" max="16384" width="0.5546875" style="1" customWidth="1"/>
  </cols>
  <sheetData>
    <row r="1" spans="1:1" ht="137.25" customHeight="1" x14ac:dyDescent="0.5">
      <c r="A1" s="12" t="s">
        <v>2025</v>
      </c>
    </row>
    <row r="2" spans="1:1" ht="27" customHeight="1" x14ac:dyDescent="0.3">
      <c r="A2" s="2" t="s">
        <v>1920</v>
      </c>
    </row>
    <row r="3" spans="1:1" ht="14.4" x14ac:dyDescent="0.3">
      <c r="A3" s="3"/>
    </row>
    <row r="4" spans="1:1" ht="104.4" x14ac:dyDescent="0.3">
      <c r="A4" s="4" t="s">
        <v>1921</v>
      </c>
    </row>
    <row r="5" spans="1:1" ht="17.399999999999999" x14ac:dyDescent="0.3">
      <c r="A5" s="5"/>
    </row>
    <row r="6" spans="1:1" ht="17.399999999999999" x14ac:dyDescent="0.3">
      <c r="A6" s="5"/>
    </row>
    <row r="7" spans="1:1" ht="12.75" customHeight="1" x14ac:dyDescent="0.3">
      <c r="A7" s="6"/>
    </row>
    <row r="8" spans="1:1" ht="8.25" customHeight="1" x14ac:dyDescent="0.3">
      <c r="A8" s="7"/>
    </row>
    <row r="9" spans="1:1" ht="17.399999999999999" x14ac:dyDescent="0.3">
      <c r="A9" s="8"/>
    </row>
    <row r="10" spans="1:1" ht="14.4" x14ac:dyDescent="0.3">
      <c r="A10" s="9" t="s">
        <v>1922</v>
      </c>
    </row>
    <row r="11" spans="1:1" ht="29.25" customHeight="1" x14ac:dyDescent="0.3">
      <c r="A11" s="10" t="s">
        <v>1923</v>
      </c>
    </row>
    <row r="12" spans="1:1" ht="7.5" customHeight="1" x14ac:dyDescent="0.3"/>
    <row r="13" spans="1:1" ht="15" customHeight="1" x14ac:dyDescent="0.3"/>
    <row r="14" spans="1:1" ht="15" customHeight="1" x14ac:dyDescent="0.3"/>
    <row r="15" spans="1:1" ht="15" customHeight="1" x14ac:dyDescent="0.3"/>
  </sheetData>
  <sheetProtection algorithmName="SHA-512" hashValue="FE29TrA9Qea57Nu0/tQU2V68dkv4mTP8yv1Pg1UCBioM8r6ZmaYQfR4xqzBaZMwMdcQ1XKK3vWrFWwrA/Ja2jg==" saltValue="yaRmpydPtUFEyKshCq7xSA==" spinCount="100000" sheet="1" formatCells="0" formatColumns="0" formatRows="0" insertColumns="0" insertRows="0" insertHyperlinks="0" sort="0" autoFilter="0" pivotTables="0"/>
  <pageMargins left="0.70866141732283472" right="0.70866141732283472" top="0.74803149606299213" bottom="0.74803149606299213" header="0.31496062992125984" footer="0.31496062992125984"/>
  <pageSetup paperSize="9" orientation="landscape" horizontalDpi="1200" verticalDpi="1200" r:id="rId1"/>
  <headerFooter>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9B43F-1380-4981-BF62-FC71DF3149F6}">
  <dimension ref="A1:AI40"/>
  <sheetViews>
    <sheetView showGridLines="0" view="pageLayout" topLeftCell="F1" zoomScaleNormal="100" workbookViewId="0">
      <selection activeCell="F1" sqref="F1:G1"/>
    </sheetView>
  </sheetViews>
  <sheetFormatPr defaultColWidth="2.44140625" defaultRowHeight="12" zeroHeight="1" x14ac:dyDescent="0.25"/>
  <cols>
    <col min="1" max="1" width="12" style="34" hidden="1" customWidth="1"/>
    <col min="2" max="2" width="15.88671875" style="34" hidden="1" customWidth="1"/>
    <col min="3" max="3" width="15.21875" style="34" hidden="1" customWidth="1"/>
    <col min="4" max="4" width="16.44140625" style="34" hidden="1" customWidth="1"/>
    <col min="5" max="5" width="30.44140625" style="34" hidden="1" customWidth="1"/>
    <col min="6" max="6" width="81.5546875" style="34" customWidth="1"/>
    <col min="7" max="7" width="55.44140625" style="34" customWidth="1"/>
    <col min="8" max="8" width="21.5546875" style="34" hidden="1" customWidth="1"/>
    <col min="9" max="34" width="0" style="34" hidden="1" customWidth="1"/>
    <col min="35" max="35" width="2.44140625" style="34" hidden="1" customWidth="1"/>
    <col min="36" max="36" width="2.44140625" style="34"/>
    <col min="37" max="71" width="0" style="34" hidden="1" customWidth="1"/>
    <col min="72" max="16384" width="2.44140625" style="34"/>
  </cols>
  <sheetData>
    <row r="1" spans="1:7" x14ac:dyDescent="0.25">
      <c r="F1" s="74" t="s">
        <v>1924</v>
      </c>
      <c r="G1" s="74"/>
    </row>
    <row r="2" spans="1:7" x14ac:dyDescent="0.25">
      <c r="F2" s="73" t="s">
        <v>1925</v>
      </c>
      <c r="G2" s="73"/>
    </row>
    <row r="3" spans="1:7" ht="27" customHeight="1" x14ac:dyDescent="0.25">
      <c r="F3" s="73" t="s">
        <v>1926</v>
      </c>
      <c r="G3" s="73"/>
    </row>
    <row r="4" spans="1:7" x14ac:dyDescent="0.25"/>
    <row r="5" spans="1:7" ht="14.25" customHeight="1" x14ac:dyDescent="0.25">
      <c r="F5" s="74" t="s">
        <v>1927</v>
      </c>
      <c r="G5" s="74"/>
    </row>
    <row r="6" spans="1:7" ht="19.05" customHeight="1" x14ac:dyDescent="0.25">
      <c r="F6" s="73" t="s">
        <v>1928</v>
      </c>
      <c r="G6" s="73"/>
    </row>
    <row r="7" spans="1:7" s="70" customFormat="1" ht="23.55" customHeight="1" x14ac:dyDescent="0.25">
      <c r="F7" s="76" t="s">
        <v>1929</v>
      </c>
      <c r="G7" s="76"/>
    </row>
    <row r="8" spans="1:7" s="70" customFormat="1" ht="23.55" customHeight="1" x14ac:dyDescent="0.25">
      <c r="F8" s="76" t="s">
        <v>1930</v>
      </c>
      <c r="G8" s="76"/>
    </row>
    <row r="9" spans="1:7" s="70" customFormat="1" ht="33.75" customHeight="1" x14ac:dyDescent="0.25">
      <c r="F9" s="77" t="s">
        <v>1931</v>
      </c>
      <c r="G9" s="77"/>
    </row>
    <row r="10" spans="1:7" ht="14.25" customHeight="1" x14ac:dyDescent="0.25">
      <c r="F10" s="74" t="s">
        <v>1932</v>
      </c>
      <c r="G10" s="74"/>
    </row>
    <row r="11" spans="1:7" ht="14.25" customHeight="1" x14ac:dyDescent="0.25">
      <c r="F11" s="73" t="s">
        <v>1933</v>
      </c>
      <c r="G11" s="73"/>
    </row>
    <row r="12" spans="1:7" ht="14.25" customHeight="1" x14ac:dyDescent="0.25">
      <c r="F12" s="40"/>
    </row>
    <row r="13" spans="1:7" x14ac:dyDescent="0.25">
      <c r="F13" s="74" t="s">
        <v>1934</v>
      </c>
      <c r="G13" s="74"/>
    </row>
    <row r="14" spans="1:7" ht="23.25" customHeight="1" x14ac:dyDescent="0.25">
      <c r="A14" s="34" t="s">
        <v>616</v>
      </c>
      <c r="F14" s="75" t="s">
        <v>1935</v>
      </c>
      <c r="G14" s="75"/>
    </row>
    <row r="15" spans="1:7" x14ac:dyDescent="0.25">
      <c r="A15" s="34" t="s">
        <v>1936</v>
      </c>
      <c r="F15" s="72"/>
      <c r="G15" s="72"/>
    </row>
    <row r="16" spans="1:7" x14ac:dyDescent="0.25">
      <c r="A16" s="34" t="s">
        <v>1937</v>
      </c>
      <c r="F16" s="74" t="s">
        <v>1938</v>
      </c>
      <c r="G16" s="74"/>
    </row>
    <row r="17" spans="3:8" ht="24" customHeight="1" x14ac:dyDescent="0.25">
      <c r="F17" s="73" t="s">
        <v>1939</v>
      </c>
      <c r="G17" s="73"/>
    </row>
    <row r="18" spans="3:8" x14ac:dyDescent="0.25">
      <c r="F18" s="40"/>
    </row>
    <row r="19" spans="3:8" x14ac:dyDescent="0.25">
      <c r="F19" s="74" t="s">
        <v>1940</v>
      </c>
      <c r="G19" s="74"/>
    </row>
    <row r="20" spans="3:8" ht="42.45" customHeight="1" x14ac:dyDescent="0.25">
      <c r="F20" s="73" t="s">
        <v>2023</v>
      </c>
      <c r="G20" s="73"/>
    </row>
    <row r="21" spans="3:8" hidden="1" x14ac:dyDescent="0.25">
      <c r="F21" s="40"/>
    </row>
    <row r="22" spans="3:8" hidden="1" x14ac:dyDescent="0.25">
      <c r="F22" s="33"/>
    </row>
    <row r="23" spans="3:8" x14ac:dyDescent="0.25"/>
    <row r="24" spans="3:8" ht="13.5" customHeight="1" x14ac:dyDescent="0.25">
      <c r="C24" s="34" t="s">
        <v>1941</v>
      </c>
      <c r="D24" s="34" t="s">
        <v>1942</v>
      </c>
      <c r="E24" s="34" t="s">
        <v>21</v>
      </c>
      <c r="F24" s="37" t="s">
        <v>1943</v>
      </c>
      <c r="G24" s="37" t="s">
        <v>1944</v>
      </c>
      <c r="H24" s="34" t="s">
        <v>1945</v>
      </c>
    </row>
    <row r="25" spans="3:8" ht="29.25" customHeight="1" x14ac:dyDescent="0.25">
      <c r="C25" s="34" t="s">
        <v>1915</v>
      </c>
      <c r="D25" s="34">
        <v>97</v>
      </c>
      <c r="E25" s="35"/>
      <c r="F25" s="37" t="s">
        <v>1946</v>
      </c>
      <c r="G25" s="67" t="s">
        <v>616</v>
      </c>
      <c r="H25" s="36" t="str">
        <f>"Questo punto non è applicabile poiché alla domanda  ``" &amp;_S2PQ[[#This Row],[Domande della fase 2]]&amp;" `´ è stato risposto `´No´`. Questa voce viene impostata automaticamente su `´N/A´`dal sistema."</f>
        <v>Questo punto non è applicabile poiché alla domanda  ``1. Se si possiede un’azienda agricola a conduzione familiare, nell’anno precedente all’audit, sono stati assunti lavoratori diversi dai membri principali della famiglia (vedi definizione sopra)?  `´ è stato risposto `´No´`. Questa voce viene impostata automaticamente su `´N/A´`dal sistema.</v>
      </c>
    </row>
    <row r="26" spans="3:8" ht="30" customHeight="1" x14ac:dyDescent="0.25">
      <c r="C26" s="34" t="s">
        <v>1916</v>
      </c>
      <c r="D26" s="34">
        <v>114</v>
      </c>
      <c r="E26" s="35"/>
      <c r="F26" s="37" t="s">
        <v>1947</v>
      </c>
      <c r="G26" s="67" t="s">
        <v>616</v>
      </c>
      <c r="H26" s="36" t="str">
        <f>"Questo punto non è applicabile poiché alla domanda  ``" &amp;_S2PQ[[#This Row],[Domande della fase 2]]&amp;" `´ è stato risposto `´No´`. Questa voce viene impostata automaticamente su `´N/A´`dal sistema."</f>
        <v>Questo punto non è applicabile poiché alla domanda  ``2. Se non si possiede un'azienda agricola a conduzione familiare, sono stati assunti dei lavoratori nell'anno precedente all’audit? `´ è stato risposto `´No´`. Questa voce viene impostata automaticamente su `´N/A´`dal sistema.</v>
      </c>
    </row>
    <row r="27" spans="3:8" x14ac:dyDescent="0.25"/>
    <row r="28" spans="3:8" x14ac:dyDescent="0.25"/>
    <row r="40" s="34" customFormat="1" ht="13.05" hidden="1" customHeight="1" x14ac:dyDescent="0.25"/>
  </sheetData>
  <sheetProtection algorithmName="SHA-512" hashValue="RQB79bjJ11jWKaa68p7GxaogHOYfj/zA8Pbk9SynFYKDFV8RAyDtvnniPDnNjzWiY32oNF0+46jh7BmYZa/UsQ==" saltValue="x69m5+Yzs1sHuRJIjyQkAA==" spinCount="100000" sheet="1" formatCells="0" formatColumns="0" formatRows="0" insertColumns="0" insertRows="0" insertHyperlinks="0" sort="0" autoFilter="0" pivotTables="0"/>
  <mergeCells count="17">
    <mergeCell ref="F14:G14"/>
    <mergeCell ref="F1:G1"/>
    <mergeCell ref="F2:G2"/>
    <mergeCell ref="F3:G3"/>
    <mergeCell ref="F5:G5"/>
    <mergeCell ref="F6:G6"/>
    <mergeCell ref="F7:G7"/>
    <mergeCell ref="F8:G8"/>
    <mergeCell ref="F9:G9"/>
    <mergeCell ref="F10:G10"/>
    <mergeCell ref="F11:G11"/>
    <mergeCell ref="F13:G13"/>
    <mergeCell ref="F15:G15"/>
    <mergeCell ref="F17:G17"/>
    <mergeCell ref="F16:G16"/>
    <mergeCell ref="F19:G19"/>
    <mergeCell ref="F20:G20"/>
  </mergeCells>
  <dataValidations count="1">
    <dataValidation type="list" allowBlank="1" showInputMessage="1" showErrorMessage="1" sqref="G25:G26" xr:uid="{18A718A0-DE20-46D0-BB6D-E9E041253742}">
      <formula1>$A$14:$A$16</formula1>
    </dataValidation>
  </dataValidations>
  <pageMargins left="0.31496062992125984" right="0.31496062992125984" top="0.86614173228346458" bottom="0.55118110236220474" header="0.15748031496062992" footer="7.874015748031496E-2"/>
  <pageSetup paperSize="9" orientation="landscape" horizontalDpi="1200" verticalDpi="1200" r:id="rId1"/>
  <headerFooter>
    <oddHeader>&amp;R&amp;G</oddHeader>
    <oddFooter>&amp;L&amp;"Arial,Regular"&amp;8Codice di rif.: check-list GRASP; v2.0_Ott22; versione italiana
&amp;A
Pagina &amp;P di &amp;N&amp;R&amp;"Arial,Regular"&amp;8© GLOBALG.A.P. c/o FoodPLUS GmbH
Spichernstr. 55, 50672 Colonia, Germania 
&amp;K00A039www.globalgap.org</oddFooter>
  </headerFooter>
  <legacyDrawingHF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E6F35-7E0D-49CF-8110-9DC9F53E4297}">
  <dimension ref="A1:XFB54"/>
  <sheetViews>
    <sheetView showGridLines="0" view="pageLayout" zoomScaleNormal="100" zoomScaleSheetLayoutView="110" workbookViewId="0"/>
  </sheetViews>
  <sheetFormatPr defaultColWidth="0" defaultRowHeight="13.2" zeroHeight="1" x14ac:dyDescent="0.3"/>
  <cols>
    <col min="1" max="1" width="55.88671875" style="66" customWidth="1"/>
    <col min="2" max="3" width="4.77734375" style="49" customWidth="1"/>
    <col min="4" max="4" width="73.5546875" style="49" customWidth="1"/>
    <col min="5" max="5" width="0.5546875" style="49" hidden="1" customWidth="1"/>
    <col min="6" max="7" width="11.77734375" style="49" hidden="1" customWidth="1"/>
    <col min="8" max="8" width="0" style="49" hidden="1" customWidth="1"/>
    <col min="9" max="9" width="0.5546875" style="49" hidden="1" customWidth="1"/>
    <col min="10" max="48" width="0" style="49" hidden="1" customWidth="1"/>
    <col min="49" max="237" width="11.77734375" style="49" hidden="1" customWidth="1"/>
    <col min="238" max="238" width="17.21875" style="49" hidden="1" customWidth="1"/>
    <col min="239" max="239" width="7.5546875" style="49" hidden="1" customWidth="1"/>
    <col min="240" max="240" width="14.21875" style="49" hidden="1" customWidth="1"/>
    <col min="241" max="241" width="16.21875" style="49" hidden="1" customWidth="1"/>
    <col min="242" max="250" width="11.77734375" style="49" hidden="1" customWidth="1"/>
    <col min="251" max="251" width="0" style="49" hidden="1" customWidth="1"/>
    <col min="252" max="252" width="0.5546875" style="49" hidden="1" customWidth="1"/>
    <col min="253" max="254" width="11.77734375" style="49" hidden="1" customWidth="1"/>
    <col min="255" max="255" width="0" style="49" hidden="1" customWidth="1"/>
    <col min="256" max="256" width="0.5546875" style="49" hidden="1" customWidth="1"/>
    <col min="257" max="16382" width="10.21875" style="49" hidden="1"/>
    <col min="16383" max="16384" width="3.44140625" style="49" customWidth="1"/>
  </cols>
  <sheetData>
    <row r="1" spans="1:9" ht="14.25" customHeight="1" x14ac:dyDescent="0.3">
      <c r="A1" s="47" t="s">
        <v>1948</v>
      </c>
      <c r="B1" s="48"/>
      <c r="C1" s="48"/>
      <c r="D1" s="48"/>
      <c r="E1" s="81"/>
      <c r="F1" s="81"/>
      <c r="G1" s="81"/>
      <c r="H1" s="81"/>
      <c r="I1" s="81"/>
    </row>
    <row r="2" spans="1:9" ht="24" customHeight="1" x14ac:dyDescent="0.3">
      <c r="A2" s="82" t="s">
        <v>1949</v>
      </c>
      <c r="B2" s="82"/>
      <c r="C2" s="82"/>
      <c r="D2" s="82"/>
      <c r="E2" s="81"/>
      <c r="F2" s="81"/>
      <c r="G2" s="81"/>
      <c r="H2" s="81"/>
      <c r="I2" s="81"/>
    </row>
    <row r="3" spans="1:9" s="50" customFormat="1" ht="16.5" customHeight="1" x14ac:dyDescent="0.3">
      <c r="A3" s="80" t="s">
        <v>1950</v>
      </c>
      <c r="B3" s="80"/>
      <c r="C3" s="80"/>
      <c r="D3" s="80"/>
      <c r="E3" s="80"/>
      <c r="F3" s="80"/>
      <c r="G3" s="80"/>
      <c r="H3" s="80"/>
      <c r="I3" s="80"/>
    </row>
    <row r="4" spans="1:9" s="50" customFormat="1" ht="16.5" customHeight="1" x14ac:dyDescent="0.3">
      <c r="A4" s="80" t="s">
        <v>1951</v>
      </c>
      <c r="B4" s="80"/>
      <c r="C4" s="80"/>
      <c r="D4" s="80"/>
      <c r="E4" s="80"/>
      <c r="F4" s="80"/>
      <c r="G4" s="80"/>
      <c r="H4" s="80"/>
      <c r="I4" s="80"/>
    </row>
    <row r="5" spans="1:9" s="50" customFormat="1" ht="24" customHeight="1" x14ac:dyDescent="0.3">
      <c r="A5" s="80" t="s">
        <v>1952</v>
      </c>
      <c r="B5" s="80"/>
      <c r="C5" s="80"/>
      <c r="D5" s="80"/>
      <c r="E5" s="80"/>
      <c r="F5" s="80"/>
      <c r="G5" s="80"/>
      <c r="H5" s="80"/>
      <c r="I5" s="80"/>
    </row>
    <row r="6" spans="1:9" s="50" customFormat="1" ht="48" customHeight="1" x14ac:dyDescent="0.3">
      <c r="A6" s="80" t="s">
        <v>1953</v>
      </c>
      <c r="B6" s="80"/>
      <c r="C6" s="80"/>
      <c r="D6" s="80"/>
      <c r="E6" s="80"/>
      <c r="F6" s="80"/>
      <c r="G6" s="80"/>
      <c r="H6" s="80"/>
      <c r="I6" s="80"/>
    </row>
    <row r="7" spans="1:9" s="50" customFormat="1" ht="36" customHeight="1" x14ac:dyDescent="0.3">
      <c r="A7" s="80" t="s">
        <v>1954</v>
      </c>
      <c r="B7" s="80"/>
      <c r="C7" s="80"/>
      <c r="D7" s="80"/>
      <c r="E7" s="80"/>
      <c r="F7" s="80"/>
      <c r="G7" s="80"/>
      <c r="H7" s="80"/>
      <c r="I7" s="80"/>
    </row>
    <row r="8" spans="1:9" s="50" customFormat="1" ht="40.5" customHeight="1" x14ac:dyDescent="0.3">
      <c r="A8" s="80" t="s">
        <v>1955</v>
      </c>
      <c r="B8" s="80"/>
      <c r="C8" s="80"/>
      <c r="D8" s="80"/>
      <c r="E8" s="80"/>
      <c r="F8" s="80"/>
      <c r="G8" s="80"/>
      <c r="H8" s="80"/>
      <c r="I8" s="80"/>
    </row>
    <row r="9" spans="1:9" s="51" customFormat="1" ht="16.2" customHeight="1" x14ac:dyDescent="0.3">
      <c r="A9" s="80" t="s">
        <v>1956</v>
      </c>
      <c r="B9" s="80"/>
      <c r="C9" s="80"/>
      <c r="D9" s="80"/>
      <c r="E9" s="80"/>
      <c r="F9" s="80"/>
      <c r="G9" s="80"/>
      <c r="H9" s="80"/>
      <c r="I9" s="80"/>
    </row>
    <row r="10" spans="1:9" s="51" customFormat="1" ht="16.5" hidden="1" customHeight="1" x14ac:dyDescent="0.3">
      <c r="A10" s="52"/>
      <c r="B10" s="52"/>
      <c r="C10" s="52"/>
      <c r="D10" s="52"/>
      <c r="E10" s="52"/>
      <c r="F10" s="52"/>
      <c r="G10" s="52"/>
      <c r="H10" s="52"/>
      <c r="I10" s="52"/>
    </row>
    <row r="11" spans="1:9" s="51" customFormat="1" ht="24.75" customHeight="1" x14ac:dyDescent="0.3">
      <c r="A11" s="53" t="s">
        <v>1957</v>
      </c>
      <c r="B11" s="54"/>
      <c r="C11" s="79"/>
      <c r="D11" s="79"/>
      <c r="E11" s="79"/>
      <c r="F11" s="79"/>
      <c r="G11" s="79"/>
      <c r="H11" s="79"/>
      <c r="I11" s="79"/>
    </row>
    <row r="12" spans="1:9" ht="24.75" customHeight="1" thickBot="1" x14ac:dyDescent="0.35">
      <c r="A12" s="55" t="s">
        <v>1958</v>
      </c>
      <c r="B12" s="44"/>
      <c r="C12" s="78"/>
      <c r="D12" s="79"/>
      <c r="E12" s="79"/>
      <c r="F12" s="79"/>
      <c r="G12" s="79"/>
      <c r="H12" s="79"/>
      <c r="I12" s="79"/>
    </row>
    <row r="13" spans="1:9" ht="24.75" customHeight="1" thickTop="1" thickBot="1" x14ac:dyDescent="0.35">
      <c r="A13" s="55" t="s">
        <v>1959</v>
      </c>
      <c r="B13" s="45"/>
      <c r="C13" s="78"/>
      <c r="D13" s="79"/>
      <c r="E13" s="79"/>
      <c r="F13" s="79"/>
      <c r="G13" s="79"/>
      <c r="H13" s="79"/>
      <c r="I13" s="79"/>
    </row>
    <row r="14" spans="1:9" ht="24.75" customHeight="1" thickTop="1" thickBot="1" x14ac:dyDescent="0.35">
      <c r="A14" s="55" t="s">
        <v>2024</v>
      </c>
      <c r="B14" s="45"/>
      <c r="C14" s="78"/>
      <c r="D14" s="79"/>
      <c r="E14" s="79"/>
      <c r="F14" s="79"/>
      <c r="G14" s="79"/>
      <c r="H14" s="79"/>
      <c r="I14" s="79"/>
    </row>
    <row r="15" spans="1:9" ht="24.75" customHeight="1" thickTop="1" thickBot="1" x14ac:dyDescent="0.35">
      <c r="A15" s="55" t="s">
        <v>1960</v>
      </c>
      <c r="B15" s="45"/>
      <c r="C15" s="78"/>
      <c r="D15" s="79"/>
      <c r="E15" s="79"/>
      <c r="F15" s="79"/>
      <c r="G15" s="79"/>
      <c r="H15" s="79"/>
      <c r="I15" s="79"/>
    </row>
    <row r="16" spans="1:9" ht="24.75" customHeight="1" thickTop="1" thickBot="1" x14ac:dyDescent="0.35">
      <c r="A16" s="56" t="s">
        <v>1961</v>
      </c>
      <c r="B16" s="57"/>
      <c r="C16" s="79"/>
      <c r="D16" s="79"/>
      <c r="E16" s="79"/>
      <c r="F16" s="79"/>
      <c r="G16" s="79"/>
      <c r="H16" s="79"/>
      <c r="I16" s="79"/>
    </row>
    <row r="17" spans="1:9" ht="24.75" customHeight="1" thickTop="1" thickBot="1" x14ac:dyDescent="0.35">
      <c r="A17" s="55" t="s">
        <v>1962</v>
      </c>
      <c r="B17" s="45"/>
      <c r="C17" s="78"/>
      <c r="D17" s="79"/>
      <c r="E17" s="79"/>
      <c r="F17" s="79"/>
      <c r="G17" s="79"/>
      <c r="H17" s="79"/>
      <c r="I17" s="79"/>
    </row>
    <row r="18" spans="1:9" ht="24.75" customHeight="1" thickTop="1" thickBot="1" x14ac:dyDescent="0.35">
      <c r="A18" s="55" t="s">
        <v>1963</v>
      </c>
      <c r="B18" s="45"/>
      <c r="C18" s="78"/>
      <c r="D18" s="79"/>
      <c r="E18" s="79"/>
      <c r="F18" s="79"/>
      <c r="G18" s="79"/>
      <c r="H18" s="79"/>
      <c r="I18" s="79"/>
    </row>
    <row r="19" spans="1:9" ht="24.75" customHeight="1" thickTop="1" thickBot="1" x14ac:dyDescent="0.35">
      <c r="A19" s="55" t="s">
        <v>1964</v>
      </c>
      <c r="B19" s="45"/>
      <c r="C19" s="78"/>
      <c r="D19" s="79"/>
      <c r="E19" s="79"/>
      <c r="F19" s="79"/>
      <c r="G19" s="79"/>
      <c r="H19" s="79"/>
      <c r="I19" s="79"/>
    </row>
    <row r="20" spans="1:9" ht="24.75" customHeight="1" thickTop="1" thickBot="1" x14ac:dyDescent="0.35">
      <c r="A20" s="55" t="s">
        <v>1965</v>
      </c>
      <c r="B20" s="45"/>
      <c r="C20" s="78"/>
      <c r="D20" s="79"/>
      <c r="E20" s="79"/>
      <c r="F20" s="79"/>
      <c r="G20" s="79"/>
      <c r="H20" s="79"/>
      <c r="I20" s="79"/>
    </row>
    <row r="21" spans="1:9" ht="24.75" customHeight="1" thickTop="1" thickBot="1" x14ac:dyDescent="0.35">
      <c r="A21" s="54"/>
      <c r="B21" s="58" t="s">
        <v>1966</v>
      </c>
      <c r="C21" s="59" t="s">
        <v>1967</v>
      </c>
      <c r="D21" s="59"/>
      <c r="E21" s="79"/>
      <c r="F21" s="79"/>
      <c r="G21" s="79"/>
      <c r="H21" s="79"/>
      <c r="I21" s="79"/>
    </row>
    <row r="22" spans="1:9" ht="24.75" customHeight="1" thickTop="1" thickBot="1" x14ac:dyDescent="0.35">
      <c r="A22" s="55" t="s">
        <v>1968</v>
      </c>
      <c r="B22" s="45"/>
      <c r="C22" s="45"/>
      <c r="D22" s="60"/>
      <c r="E22" s="78"/>
      <c r="F22" s="79"/>
      <c r="G22" s="79"/>
      <c r="H22" s="79"/>
      <c r="I22" s="79"/>
    </row>
    <row r="23" spans="1:9" ht="24.75" customHeight="1" thickTop="1" thickBot="1" x14ac:dyDescent="0.35">
      <c r="A23" s="61" t="s">
        <v>1969</v>
      </c>
      <c r="B23" s="45"/>
      <c r="C23" s="45"/>
      <c r="D23" s="60"/>
      <c r="E23" s="78"/>
      <c r="F23" s="79"/>
      <c r="G23" s="79"/>
      <c r="H23" s="79"/>
      <c r="I23" s="79"/>
    </row>
    <row r="24" spans="1:9" ht="24.75" customHeight="1" thickTop="1" thickBot="1" x14ac:dyDescent="0.35">
      <c r="A24" s="61" t="s">
        <v>1970</v>
      </c>
      <c r="B24" s="83"/>
      <c r="C24" s="83"/>
      <c r="D24" s="83"/>
      <c r="E24" s="84"/>
      <c r="F24" s="84"/>
      <c r="G24" s="84"/>
      <c r="H24" s="84"/>
      <c r="I24" s="62"/>
    </row>
    <row r="25" spans="1:9" ht="41.25" customHeight="1" thickTop="1" thickBot="1" x14ac:dyDescent="0.35">
      <c r="A25" s="55" t="s">
        <v>1971</v>
      </c>
      <c r="B25" s="45"/>
      <c r="C25" s="45"/>
      <c r="D25" s="60"/>
      <c r="E25" s="85"/>
      <c r="F25" s="86"/>
      <c r="G25" s="86"/>
      <c r="H25" s="86"/>
      <c r="I25" s="86"/>
    </row>
    <row r="26" spans="1:9" ht="24.75" customHeight="1" thickTop="1" thickBot="1" x14ac:dyDescent="0.35">
      <c r="A26" s="61" t="s">
        <v>1972</v>
      </c>
      <c r="B26" s="83"/>
      <c r="C26" s="83"/>
      <c r="D26" s="83"/>
      <c r="E26" s="84"/>
      <c r="F26" s="84"/>
      <c r="G26" s="84"/>
      <c r="H26" s="84"/>
      <c r="I26" s="62"/>
    </row>
    <row r="27" spans="1:9" ht="36.75" customHeight="1" thickTop="1" thickBot="1" x14ac:dyDescent="0.35">
      <c r="A27" s="55" t="s">
        <v>1973</v>
      </c>
      <c r="B27" s="45"/>
      <c r="C27" s="45"/>
      <c r="D27" s="60"/>
      <c r="E27" s="85"/>
      <c r="F27" s="86"/>
      <c r="G27" s="86"/>
      <c r="H27" s="86"/>
      <c r="I27" s="86"/>
    </row>
    <row r="28" spans="1:9" ht="24.75" customHeight="1" thickTop="1" thickBot="1" x14ac:dyDescent="0.35">
      <c r="A28" s="61" t="s">
        <v>1974</v>
      </c>
      <c r="B28" s="83"/>
      <c r="C28" s="83"/>
      <c r="D28" s="83"/>
      <c r="E28" s="84"/>
      <c r="F28" s="84"/>
      <c r="G28" s="84"/>
      <c r="H28" s="84"/>
      <c r="I28" s="62"/>
    </row>
    <row r="29" spans="1:9" ht="24.75" customHeight="1" thickTop="1" thickBot="1" x14ac:dyDescent="0.35">
      <c r="A29" s="55" t="s">
        <v>1975</v>
      </c>
      <c r="B29" s="45"/>
      <c r="C29" s="45"/>
      <c r="D29" s="60"/>
      <c r="E29" s="85"/>
      <c r="F29" s="86"/>
      <c r="G29" s="86"/>
      <c r="H29" s="86"/>
      <c r="I29" s="86"/>
    </row>
    <row r="30" spans="1:9" ht="24.75" customHeight="1" thickTop="1" thickBot="1" x14ac:dyDescent="0.35">
      <c r="A30" s="61" t="s">
        <v>1976</v>
      </c>
      <c r="B30" s="83"/>
      <c r="C30" s="83"/>
      <c r="D30" s="83"/>
      <c r="E30" s="84"/>
      <c r="F30" s="84"/>
      <c r="G30" s="84"/>
      <c r="H30" s="84"/>
      <c r="I30" s="62"/>
    </row>
    <row r="31" spans="1:9" ht="24.75" customHeight="1" thickTop="1" thickBot="1" x14ac:dyDescent="0.35">
      <c r="A31" s="55" t="s">
        <v>1977</v>
      </c>
      <c r="B31" s="45"/>
      <c r="C31" s="45"/>
      <c r="D31" s="60"/>
      <c r="E31" s="85"/>
      <c r="F31" s="86"/>
      <c r="G31" s="86"/>
      <c r="H31" s="86"/>
      <c r="I31" s="86"/>
    </row>
    <row r="32" spans="1:9" ht="24.75" customHeight="1" thickTop="1" thickBot="1" x14ac:dyDescent="0.35">
      <c r="A32" s="61" t="s">
        <v>1978</v>
      </c>
      <c r="B32" s="83"/>
      <c r="C32" s="83"/>
      <c r="D32" s="83"/>
      <c r="E32" s="84"/>
      <c r="F32" s="84"/>
      <c r="G32" s="84"/>
      <c r="H32" s="84"/>
      <c r="I32" s="62"/>
    </row>
    <row r="33" spans="1:9" ht="24.75" customHeight="1" thickTop="1" thickBot="1" x14ac:dyDescent="0.35">
      <c r="A33" s="63" t="s">
        <v>1979</v>
      </c>
      <c r="B33" s="46"/>
      <c r="C33" s="46"/>
      <c r="D33" s="60"/>
      <c r="E33" s="87"/>
      <c r="F33" s="88"/>
      <c r="G33" s="88"/>
      <c r="H33" s="88"/>
      <c r="I33" s="88"/>
    </row>
    <row r="34" spans="1:9" ht="24.75" customHeight="1" thickTop="1" thickBot="1" x14ac:dyDescent="0.35">
      <c r="A34" s="61" t="s">
        <v>1980</v>
      </c>
      <c r="B34" s="83"/>
      <c r="C34" s="83"/>
      <c r="D34" s="83"/>
      <c r="E34" s="89"/>
      <c r="F34" s="90"/>
      <c r="G34" s="90"/>
      <c r="H34" s="90"/>
      <c r="I34" s="90"/>
    </row>
    <row r="35" spans="1:9" ht="24.75" customHeight="1" thickTop="1" thickBot="1" x14ac:dyDescent="0.35">
      <c r="A35" s="55" t="s">
        <v>1981</v>
      </c>
      <c r="B35" s="45"/>
      <c r="C35" s="45"/>
      <c r="D35" s="60"/>
      <c r="E35" s="78"/>
      <c r="F35" s="79"/>
      <c r="G35" s="79"/>
      <c r="H35" s="79"/>
      <c r="I35" s="79"/>
    </row>
    <row r="36" spans="1:9" ht="24.75" customHeight="1" thickTop="1" thickBot="1" x14ac:dyDescent="0.35">
      <c r="A36" s="61" t="s">
        <v>1978</v>
      </c>
      <c r="B36" s="83"/>
      <c r="C36" s="83"/>
      <c r="D36" s="83"/>
      <c r="E36" s="84"/>
      <c r="F36" s="84"/>
      <c r="G36" s="84"/>
      <c r="H36" s="84"/>
      <c r="I36" s="62"/>
    </row>
    <row r="37" spans="1:9" ht="24.75" customHeight="1" thickTop="1" thickBot="1" x14ac:dyDescent="0.35">
      <c r="A37" s="55" t="s">
        <v>1979</v>
      </c>
      <c r="B37" s="46"/>
      <c r="C37" s="46"/>
      <c r="D37" s="60"/>
      <c r="E37" s="94"/>
      <c r="F37" s="95"/>
      <c r="G37" s="96"/>
      <c r="H37" s="94"/>
      <c r="I37" s="96"/>
    </row>
    <row r="38" spans="1:9" ht="24.75" customHeight="1" thickTop="1" thickBot="1" x14ac:dyDescent="0.35">
      <c r="A38" s="61" t="s">
        <v>1980</v>
      </c>
      <c r="B38" s="83"/>
      <c r="C38" s="83"/>
      <c r="D38" s="83"/>
      <c r="E38" s="84"/>
      <c r="F38" s="84"/>
      <c r="G38" s="84"/>
      <c r="H38" s="84"/>
      <c r="I38" s="62"/>
    </row>
    <row r="39" spans="1:9" ht="24.75" customHeight="1" thickTop="1" thickBot="1" x14ac:dyDescent="0.35">
      <c r="A39" s="55" t="s">
        <v>1982</v>
      </c>
      <c r="B39" s="83"/>
      <c r="C39" s="83"/>
      <c r="D39" s="83"/>
      <c r="E39" s="84"/>
      <c r="F39" s="84"/>
      <c r="G39" s="84"/>
      <c r="H39" s="84"/>
      <c r="I39" s="62"/>
    </row>
    <row r="40" spans="1:9" ht="24.75" customHeight="1" thickTop="1" thickBot="1" x14ac:dyDescent="0.35">
      <c r="A40" s="55" t="s">
        <v>1983</v>
      </c>
      <c r="B40" s="83"/>
      <c r="C40" s="83"/>
      <c r="D40" s="83"/>
      <c r="E40" s="84"/>
      <c r="F40" s="84"/>
      <c r="G40" s="84"/>
      <c r="H40" s="84"/>
      <c r="I40" s="62"/>
    </row>
    <row r="41" spans="1:9" ht="24.75" customHeight="1" thickTop="1" thickBot="1" x14ac:dyDescent="0.35">
      <c r="A41" s="55" t="s">
        <v>1984</v>
      </c>
      <c r="B41" s="83"/>
      <c r="C41" s="83"/>
      <c r="D41" s="83"/>
      <c r="E41" s="84"/>
      <c r="F41" s="84"/>
      <c r="G41" s="84"/>
      <c r="H41" s="84"/>
      <c r="I41" s="62"/>
    </row>
    <row r="42" spans="1:9" ht="24.75" customHeight="1" thickTop="1" thickBot="1" x14ac:dyDescent="0.35">
      <c r="A42" s="55" t="s">
        <v>1985</v>
      </c>
      <c r="B42" s="83"/>
      <c r="C42" s="83"/>
      <c r="D42" s="83"/>
      <c r="E42" s="84"/>
      <c r="F42" s="84"/>
      <c r="G42" s="84"/>
      <c r="H42" s="84"/>
      <c r="I42" s="62"/>
    </row>
    <row r="43" spans="1:9" ht="24.75" customHeight="1" thickTop="1" thickBot="1" x14ac:dyDescent="0.35">
      <c r="A43" s="55"/>
      <c r="B43" s="55"/>
      <c r="C43" s="55"/>
      <c r="D43" s="55"/>
      <c r="E43" s="64"/>
      <c r="F43" s="64"/>
      <c r="G43" s="64"/>
      <c r="H43" s="64"/>
      <c r="I43" s="64"/>
    </row>
    <row r="44" spans="1:9" ht="24.75" customHeight="1" thickTop="1" thickBot="1" x14ac:dyDescent="0.35">
      <c r="A44" s="56" t="s">
        <v>1986</v>
      </c>
      <c r="B44" s="91"/>
      <c r="C44" s="92"/>
      <c r="D44" s="92"/>
      <c r="E44" s="92"/>
      <c r="F44" s="92"/>
      <c r="G44" s="92"/>
      <c r="H44" s="92"/>
      <c r="I44" s="93"/>
    </row>
    <row r="45" spans="1:9" ht="24.75" customHeight="1" thickTop="1" thickBot="1" x14ac:dyDescent="0.35">
      <c r="A45" s="56" t="s">
        <v>1987</v>
      </c>
      <c r="B45" s="91"/>
      <c r="C45" s="92"/>
      <c r="D45" s="92"/>
      <c r="E45" s="92"/>
      <c r="F45" s="92"/>
      <c r="G45" s="92"/>
      <c r="H45" s="92"/>
      <c r="I45" s="93"/>
    </row>
    <row r="46" spans="1:9" ht="24.75" customHeight="1" thickTop="1" thickBot="1" x14ac:dyDescent="0.35">
      <c r="A46" s="56" t="s">
        <v>1988</v>
      </c>
      <c r="B46" s="91"/>
      <c r="C46" s="92"/>
      <c r="D46" s="92"/>
      <c r="E46" s="92"/>
      <c r="F46" s="92"/>
      <c r="G46" s="92"/>
      <c r="H46" s="92"/>
      <c r="I46" s="93"/>
    </row>
    <row r="47" spans="1:9" ht="24.75" customHeight="1" thickTop="1" thickBot="1" x14ac:dyDescent="0.35">
      <c r="A47" s="97"/>
      <c r="B47" s="97"/>
      <c r="C47" s="57"/>
      <c r="D47" s="98"/>
      <c r="E47" s="98"/>
      <c r="F47" s="54"/>
      <c r="G47" s="98"/>
      <c r="H47" s="98"/>
      <c r="I47" s="65"/>
    </row>
    <row r="48" spans="1:9" ht="24.75" customHeight="1" thickTop="1" thickBot="1" x14ac:dyDescent="0.35">
      <c r="A48" s="56" t="s">
        <v>1989</v>
      </c>
      <c r="B48" s="91"/>
      <c r="C48" s="92"/>
      <c r="D48" s="92"/>
      <c r="E48" s="92"/>
      <c r="F48" s="92"/>
      <c r="G48" s="92"/>
      <c r="H48" s="92"/>
      <c r="I48" s="93"/>
    </row>
    <row r="49" spans="1:9" ht="24.75" customHeight="1" thickTop="1" thickBot="1" x14ac:dyDescent="0.35">
      <c r="A49" s="53" t="s">
        <v>1987</v>
      </c>
      <c r="B49" s="91"/>
      <c r="C49" s="92"/>
      <c r="D49" s="92"/>
      <c r="E49" s="92"/>
      <c r="F49" s="92"/>
      <c r="G49" s="92"/>
      <c r="H49" s="92"/>
      <c r="I49" s="93"/>
    </row>
    <row r="50" spans="1:9" ht="24.75" customHeight="1" thickTop="1" thickBot="1" x14ac:dyDescent="0.35">
      <c r="A50" s="56" t="s">
        <v>1988</v>
      </c>
      <c r="B50" s="91"/>
      <c r="C50" s="92"/>
      <c r="D50" s="92"/>
      <c r="E50" s="92"/>
      <c r="F50" s="92"/>
      <c r="G50" s="92"/>
      <c r="H50" s="92"/>
      <c r="I50" s="93"/>
    </row>
    <row r="51" spans="1:9" ht="13.8" thickTop="1" x14ac:dyDescent="0.3"/>
    <row r="52" spans="1:9" x14ac:dyDescent="0.3"/>
    <row r="53" spans="1:9" x14ac:dyDescent="0.3"/>
    <row r="54" spans="1:9" x14ac:dyDescent="0.3"/>
  </sheetData>
  <sheetProtection algorithmName="SHA-512" hashValue="cv685DNSAK5LOWaV7zXJRoUvKevrU9bvtAqtlNJY38EWAG3HBH2kVHNMk/0XwDEe9rnW73f8Zk2Rwu4acB3NxA==" saltValue="j+saTVv15nue2kGS3VAHog==" spinCount="100000" sheet="1" formatCells="0" formatColumns="0" formatRows="0" insertColumns="0" insertRows="0" insertHyperlinks="0" sort="0" autoFilter="0" pivotTables="0"/>
  <mergeCells count="94">
    <mergeCell ref="B48:I48"/>
    <mergeCell ref="B49:I49"/>
    <mergeCell ref="B50:I50"/>
    <mergeCell ref="B45:I45"/>
    <mergeCell ref="B46:I46"/>
    <mergeCell ref="A47:B47"/>
    <mergeCell ref="D47:E47"/>
    <mergeCell ref="G47:H47"/>
    <mergeCell ref="B36:D36"/>
    <mergeCell ref="E36:H36"/>
    <mergeCell ref="B44:I44"/>
    <mergeCell ref="E37:G37"/>
    <mergeCell ref="H37:I37"/>
    <mergeCell ref="B38:D38"/>
    <mergeCell ref="E38:H38"/>
    <mergeCell ref="B39:D39"/>
    <mergeCell ref="E39:H39"/>
    <mergeCell ref="B40:D40"/>
    <mergeCell ref="E40:H40"/>
    <mergeCell ref="B41:D41"/>
    <mergeCell ref="E41:H41"/>
    <mergeCell ref="B42:D42"/>
    <mergeCell ref="E42:H42"/>
    <mergeCell ref="B32:D32"/>
    <mergeCell ref="E32:H32"/>
    <mergeCell ref="E35:G35"/>
    <mergeCell ref="H35:I35"/>
    <mergeCell ref="E33:G33"/>
    <mergeCell ref="H33:I33"/>
    <mergeCell ref="E34:G34"/>
    <mergeCell ref="H34:I34"/>
    <mergeCell ref="B34:D34"/>
    <mergeCell ref="B28:D28"/>
    <mergeCell ref="E28:H28"/>
    <mergeCell ref="E31:G31"/>
    <mergeCell ref="H31:I31"/>
    <mergeCell ref="E29:G29"/>
    <mergeCell ref="H29:I29"/>
    <mergeCell ref="B30:D30"/>
    <mergeCell ref="E30:H30"/>
    <mergeCell ref="B24:D24"/>
    <mergeCell ref="E24:H24"/>
    <mergeCell ref="E27:G27"/>
    <mergeCell ref="H27:I27"/>
    <mergeCell ref="E25:G25"/>
    <mergeCell ref="H25:I25"/>
    <mergeCell ref="B26:D26"/>
    <mergeCell ref="E26:H26"/>
    <mergeCell ref="E23:G23"/>
    <mergeCell ref="H23:I23"/>
    <mergeCell ref="E21:G21"/>
    <mergeCell ref="H21:I21"/>
    <mergeCell ref="E22:G22"/>
    <mergeCell ref="H22:I22"/>
    <mergeCell ref="C17:D17"/>
    <mergeCell ref="E17:G17"/>
    <mergeCell ref="H17:I17"/>
    <mergeCell ref="C18:D18"/>
    <mergeCell ref="E18:G18"/>
    <mergeCell ref="H18:I18"/>
    <mergeCell ref="C19:D19"/>
    <mergeCell ref="E19:G19"/>
    <mergeCell ref="H19:I19"/>
    <mergeCell ref="C20:D20"/>
    <mergeCell ref="E20:G20"/>
    <mergeCell ref="H20:I20"/>
    <mergeCell ref="C13:D13"/>
    <mergeCell ref="E13:G13"/>
    <mergeCell ref="H13:I13"/>
    <mergeCell ref="C14:D14"/>
    <mergeCell ref="E14:G14"/>
    <mergeCell ref="H14:I14"/>
    <mergeCell ref="C15:D15"/>
    <mergeCell ref="E15:G15"/>
    <mergeCell ref="H15:I15"/>
    <mergeCell ref="C16:D16"/>
    <mergeCell ref="E16:G16"/>
    <mergeCell ref="H16:I16"/>
    <mergeCell ref="C12:D12"/>
    <mergeCell ref="E12:G12"/>
    <mergeCell ref="H12:I12"/>
    <mergeCell ref="A8:I8"/>
    <mergeCell ref="E1:G2"/>
    <mergeCell ref="H1:I2"/>
    <mergeCell ref="A3:I3"/>
    <mergeCell ref="A4:I4"/>
    <mergeCell ref="A5:I5"/>
    <mergeCell ref="A7:I7"/>
    <mergeCell ref="A6:I6"/>
    <mergeCell ref="A2:D2"/>
    <mergeCell ref="A9:I9"/>
    <mergeCell ref="C11:D11"/>
    <mergeCell ref="E11:G11"/>
    <mergeCell ref="H11:I11"/>
  </mergeCells>
  <pageMargins left="0.31496062992125984" right="0.31496062992125984" top="0.86614173228346458" bottom="0.55118110236220474" header="0.15748031496062992" footer="7.874015748031496E-2"/>
  <pageSetup paperSize="9" orientation="landscape" r:id="rId1"/>
  <headerFooter>
    <oddHeader>&amp;R&amp;G</oddHeader>
    <oddFooter>&amp;L&amp;"Arial,Regular"&amp;8Codice di rif.: check-list GRASP; v2.0_Ott22; versione italiana
&amp;A
Pagina &amp;P di &amp;N&amp;R&amp;"Arial,Regular"&amp;8© GLOBALG.A.P. c/o FoodPLUS GmbH
Spichernstr. 55, 50672 Colonia, Germania
&amp;K00A039www.globalgap.org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C5222-AF0E-4340-8058-2D8C35BCC9EA}">
  <dimension ref="A1:A5"/>
  <sheetViews>
    <sheetView workbookViewId="0"/>
  </sheetViews>
  <sheetFormatPr defaultColWidth="9.21875" defaultRowHeight="14.4" x14ac:dyDescent="0.3"/>
  <cols>
    <col min="1" max="1" width="138" customWidth="1"/>
  </cols>
  <sheetData>
    <row r="1" spans="1:1" x14ac:dyDescent="0.3">
      <c r="A1" t="s">
        <v>2001</v>
      </c>
    </row>
    <row r="2" spans="1:1" x14ac:dyDescent="0.3">
      <c r="A2" t="s">
        <v>2002</v>
      </c>
    </row>
    <row r="3" spans="1:1" x14ac:dyDescent="0.3">
      <c r="A3" t="s">
        <v>2003</v>
      </c>
    </row>
    <row r="4" spans="1:1" x14ac:dyDescent="0.3">
      <c r="A4" t="s">
        <v>2004</v>
      </c>
    </row>
    <row r="5" spans="1:1" x14ac:dyDescent="0.3">
      <c r="A5" t="s">
        <v>2005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0795b52-d884-4f3c-a547-4763e70ede17">
      <UserInfo>
        <DisplayName>Pushpendra Singh (Ben)</DisplayName>
        <AccountId>14</AccountId>
        <AccountType/>
      </UserInfo>
    </SharedWithUsers>
    <TaxCatchAll xmlns="50795b52-d884-4f3c-a547-4763e70ede17" xsi:nil="true"/>
    <lcf76f155ced4ddcb4097134ff3c332f xmlns="5619352e-e016-4e27-a07c-f50d7048ecf0">
      <Terms xmlns="http://schemas.microsoft.com/office/infopath/2007/PartnerControls"/>
    </lcf76f155ced4ddcb4097134ff3c332f>
    <Department xmlns="5619352e-e016-4e27-a07c-f50d7048ecf0" xsi:nil="true"/>
    <Underreview xmlns="5619352e-e016-4e27-a07c-f50d7048ecf0">false</Underreview>
    <Approver xmlns="5619352e-e016-4e27-a07c-f50d7048ecf0">
      <UserInfo>
        <DisplayName/>
        <AccountId xsi:nil="true"/>
        <AccountType/>
      </UserInfo>
    </Approver>
    <DocumentType xmlns="5619352e-e016-4e27-a07c-f50d7048ecf0" xsi:nil="true"/>
    <Document_x002f_Process_x0020_Owner xmlns="5619352e-e016-4e27-a07c-f50d7048ecf0" xsi:nil="true"/>
    <GG_x0020_Version xmlns="5619352e-e016-4e27-a07c-f50d7048ecf0" xsi:nil="true"/>
    <Reviewer xmlns="5619352e-e016-4e27-a07c-f50d7048ecf0">
      <UserInfo>
        <DisplayName/>
        <AccountId xsi:nil="true"/>
        <AccountType/>
      </UserInfo>
    </Reviewer>
    <Language xmlns="5619352e-e016-4e27-a07c-f50d7048ecf0" xsi:nil="true"/>
    <Versionchanges xmlns="5619352e-e016-4e27-a07c-f50d7048ecf0" xsi:nil="true"/>
    <Comments xmlns="5619352e-e016-4e27-a07c-f50d7048ecf0" xsi:nil="true"/>
    <_Flow_SignoffStatus xmlns="5619352e-e016-4e27-a07c-f50d7048ecf0" xsi:nil="true"/>
    <Developer xmlns="5619352e-e016-4e27-a07c-f50d7048ecf0">
      <UserInfo>
        <DisplayName/>
        <AccountId xsi:nil="true"/>
        <AccountType/>
      </UserInfo>
    </Develop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585FA3ACD37F44B3CCD0C5C8F4E0F6" ma:contentTypeVersion="65" ma:contentTypeDescription="Create a new document." ma:contentTypeScope="" ma:versionID="0eb73e0053fc1b56eef0701ff99e82e6">
  <xsd:schema xmlns:xsd="http://www.w3.org/2001/XMLSchema" xmlns:xs="http://www.w3.org/2001/XMLSchema" xmlns:p="http://schemas.microsoft.com/office/2006/metadata/properties" xmlns:ns2="5619352e-e016-4e27-a07c-f50d7048ecf0" xmlns:ns3="50795b52-d884-4f3c-a547-4763e70ede17" targetNamespace="http://schemas.microsoft.com/office/2006/metadata/properties" ma:root="true" ma:fieldsID="4729777927ea11135a295e0b8d0e78fe" ns2:_="" ns3:_="">
    <xsd:import namespace="5619352e-e016-4e27-a07c-f50d7048ecf0"/>
    <xsd:import namespace="50795b52-d884-4f3c-a547-4763e70ede17"/>
    <xsd:element name="properties">
      <xsd:complexType>
        <xsd:sequence>
          <xsd:element name="documentManagement">
            <xsd:complexType>
              <xsd:all>
                <xsd:element ref="ns2:Developer" minOccurs="0"/>
                <xsd:element ref="ns2:Reviewer" minOccurs="0"/>
                <xsd:element ref="ns2:Approver" minOccurs="0"/>
                <xsd:element ref="ns2:Department" minOccurs="0"/>
                <xsd:element ref="ns2:DocumentType" minOccurs="0"/>
                <xsd:element ref="ns2:Language" minOccurs="0"/>
                <xsd:element ref="ns2:Document_x002f_Process_x0020_Owner"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Versionchanges" minOccurs="0"/>
                <xsd:element ref="ns2:MediaServiceGenerationTime" minOccurs="0"/>
                <xsd:element ref="ns2:MediaServiceEventHashCode" minOccurs="0"/>
                <xsd:element ref="ns2:GG_x0020_Version" minOccurs="0"/>
                <xsd:element ref="ns2:_Flow_SignoffStatus" minOccurs="0"/>
                <xsd:element ref="ns2:Underreview" minOccurs="0"/>
                <xsd:element ref="ns2:lcf76f155ced4ddcb4097134ff3c332f" minOccurs="0"/>
                <xsd:element ref="ns3:TaxCatchAll" minOccurs="0"/>
                <xsd:element ref="ns2:MediaLengthInSeconds" minOccurs="0"/>
                <xsd:element ref="ns2:Comme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19352e-e016-4e27-a07c-f50d7048ecf0" elementFormDefault="qualified">
    <xsd:import namespace="http://schemas.microsoft.com/office/2006/documentManagement/types"/>
    <xsd:import namespace="http://schemas.microsoft.com/office/infopath/2007/PartnerControls"/>
    <xsd:element name="Developer" ma:index="2" nillable="true" ma:displayName="Developer" ma:list="UserInfo" ma:SharePointGroup="0" ma:internalName="Develop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er" ma:index="3" nillable="true" ma:displayName="Reviewer" ma:list="UserInfo" ma:SharePointGroup="0" ma:internalName="Review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prover" ma:index="4" nillable="true" ma:displayName="Approver" ma:list="UserInfo" ma:SharePointGroup="0" ma:internalName="Approv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artment" ma:index="5" nillable="true" ma:displayName="Department" ma:format="Dropdown" ma:internalName="Department">
      <xsd:simpleType>
        <xsd:restriction base="dms:Choice">
          <xsd:enumeration value="Marketing"/>
          <xsd:enumeration value="IT Services"/>
          <xsd:enumeration value="Translations"/>
          <xsd:enumeration value="Standards&amp;Technical"/>
          <xsd:enumeration value="GGNA"/>
          <xsd:enumeration value="Business Services"/>
          <xsd:enumeration value="CEO"/>
          <xsd:enumeration value="Capacity Building"/>
          <xsd:enumeration value="Controlling"/>
          <xsd:enumeration value="IT Capability"/>
          <xsd:enumeration value="CB Admin &amp; Benchmarking"/>
          <xsd:enumeration value="Integrity"/>
          <xsd:enumeration value="Training Development"/>
          <xsd:enumeration value="Human Resources"/>
          <xsd:enumeration value="Assurance Data Services"/>
          <xsd:enumeration value="Public Relations"/>
          <xsd:enumeration value="Project Management"/>
        </xsd:restriction>
      </xsd:simpleType>
    </xsd:element>
    <xsd:element name="DocumentType" ma:index="6" nillable="true" ma:displayName="Document Type" ma:format="Dropdown" ma:internalName="DocumentType">
      <xsd:simpleType>
        <xsd:union memberTypes="dms:Text">
          <xsd:simpleType>
            <xsd:restriction base="dms:Choice">
              <xsd:enumeration value="guidelines"/>
              <xsd:enumeration value="policies"/>
              <xsd:enumeration value="SOPs"/>
              <xsd:enumeration value="processes"/>
              <xsd:enumeration value="forms"/>
              <xsd:enumeration value="templates"/>
              <xsd:enumeration value="checklists"/>
              <xsd:enumeration value="info"/>
              <xsd:enumeration value="procedure"/>
            </xsd:restriction>
          </xsd:simpleType>
        </xsd:union>
      </xsd:simpleType>
    </xsd:element>
    <xsd:element name="Language" ma:index="7" nillable="true" ma:displayName="Language" ma:internalName="Language" ma:readOnly="false">
      <xsd:simpleType>
        <xsd:restriction base="dms:Text">
          <xsd:maxLength value="255"/>
        </xsd:restriction>
      </xsd:simpleType>
    </xsd:element>
    <xsd:element name="Document_x002f_Process_x0020_Owner" ma:index="8" nillable="true" ma:displayName="Document/Process Owner" ma:internalName="Document_x002f_Process_x0020_Owner"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hidden="true" ma:internalName="MediaServiceAutoTags"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Location" ma:index="20" nillable="true" ma:displayName="Location" ma:hidden="true"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hidden="true" ma:internalName="MediaServiceKeyPoints" ma:readOnly="true">
      <xsd:simpleType>
        <xsd:restriction base="dms:Note"/>
      </xsd:simpleType>
    </xsd:element>
    <xsd:element name="Versionchanges" ma:index="25" nillable="true" ma:displayName="Version/edition changes" ma:description="Changes from approved version to the other shall be entered. For edition updates changes may be entered. " ma:format="Dropdown" ma:internalName="Versionchanges">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GG_x0020_Version" ma:index="28" nillable="true" ma:displayName="GG Version" ma:internalName="GG_x0020_Version">
      <xsd:simpleType>
        <xsd:restriction base="dms:Text">
          <xsd:maxLength value="255"/>
        </xsd:restriction>
      </xsd:simpleType>
    </xsd:element>
    <xsd:element name="_Flow_SignoffStatus" ma:index="29" nillable="true" ma:displayName="Status Unterschrift" ma:internalName="Status_x0020_Unterschrift">
      <xsd:simpleType>
        <xsd:restriction base="dms:Text"/>
      </xsd:simpleType>
    </xsd:element>
    <xsd:element name="Underreview" ma:index="30" nillable="true" ma:displayName="Under review" ma:default="0" ma:format="Dropdown" ma:internalName="Underreview">
      <xsd:simpleType>
        <xsd:restriction base="dms:Boolea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d190a462-2372-47f0-819a-d243c65e0158" ma:termSetId="09814cd3-568e-fe90-9814-8d621ff8fb84" ma:anchorId="fba54fb3-c3e1-fe81-a776-ca4b69148c4d" ma:open="true" ma:isKeyword="false">
      <xsd:complexType>
        <xsd:sequence>
          <xsd:element ref="pc:Terms" minOccurs="0" maxOccurs="1"/>
        </xsd:sequence>
      </xsd:complexType>
    </xsd:element>
    <xsd:element name="MediaLengthInSeconds" ma:index="34" nillable="true" ma:displayName="MediaLengthInSeconds" ma:hidden="true" ma:internalName="MediaLengthInSeconds" ma:readOnly="true">
      <xsd:simpleType>
        <xsd:restriction base="dms:Unknown"/>
      </xsd:simpleType>
    </xsd:element>
    <xsd:element name="Comments" ma:index="35" nillable="true" ma:displayName="Comments" ma:format="Dropdown" ma:internalName="Comments">
      <xsd:simpleType>
        <xsd:restriction base="dms:Text">
          <xsd:maxLength value="255"/>
        </xsd:restriction>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795b52-d884-4f3c-a547-4763e70ede17" elementFormDefault="qualified">
    <xsd:import namespace="http://schemas.microsoft.com/office/2006/documentManagement/types"/>
    <xsd:import namespace="http://schemas.microsoft.com/office/infopath/2007/PartnerControls"/>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element name="TaxCatchAll" ma:index="33" nillable="true" ma:displayName="Taxonomy Catch All Column" ma:hidden="true" ma:list="{178a1789-2b8f-407c-8f67-a77be30d6ee2}" ma:internalName="TaxCatchAll" ma:showField="CatchAllData" ma:web="50795b52-d884-4f3c-a547-4763e70ede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Document 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71AE48-E17D-4995-80D0-15A9D4B40A53}">
  <ds:schemaRefs>
    <ds:schemaRef ds:uri="http://schemas.microsoft.com/office/2006/metadata/properties"/>
    <ds:schemaRef ds:uri="http://schemas.microsoft.com/office/infopath/2007/PartnerControls"/>
    <ds:schemaRef ds:uri="846357c2-654a-40fe-8f33-196591bfd519"/>
    <ds:schemaRef ds:uri="50795b52-d884-4f3c-a547-4763e70ede17"/>
    <ds:schemaRef ds:uri="3fcbf3cb-b373-44a0-966d-dc1ff9089511"/>
  </ds:schemaRefs>
</ds:datastoreItem>
</file>

<file path=customXml/itemProps2.xml><?xml version="1.0" encoding="utf-8"?>
<ds:datastoreItem xmlns:ds="http://schemas.openxmlformats.org/officeDocument/2006/customXml" ds:itemID="{C11F379C-D7A0-41A0-9DF2-4444DC9DA370}">
  <ds:schemaRefs>
    <ds:schemaRef ds:uri="http://schemas.microsoft.com/sharepoint/v3/contenttype/forms"/>
  </ds:schemaRefs>
</ds:datastoreItem>
</file>

<file path=customXml/itemProps3.xml><?xml version="1.0" encoding="utf-8"?>
<ds:datastoreItem xmlns:ds="http://schemas.openxmlformats.org/officeDocument/2006/customXml" ds:itemID="{8A1BB8AE-6811-4959-972B-59E7DB43265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Steps</vt:lpstr>
      <vt:lpstr>PI</vt:lpstr>
      <vt:lpstr>S</vt:lpstr>
      <vt:lpstr>PQ</vt:lpstr>
      <vt:lpstr>Static ID Table</vt:lpstr>
      <vt:lpstr>Copertina</vt:lpstr>
      <vt:lpstr>Istruzioni</vt:lpstr>
      <vt:lpstr>Note all'audit</vt:lpstr>
      <vt:lpstr>Misc.</vt:lpstr>
      <vt:lpstr>P&amp;C </vt:lpstr>
      <vt:lpstr>'P&amp;C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Daddio</dc:creator>
  <cp:keywords/>
  <dc:description/>
  <cp:lastModifiedBy>Miriam Garcia Robaina</cp:lastModifiedBy>
  <cp:revision/>
  <cp:lastPrinted>2024-03-11T13:20:59Z</cp:lastPrinted>
  <dcterms:created xsi:type="dcterms:W3CDTF">2022-02-15T08:58:08Z</dcterms:created>
  <dcterms:modified xsi:type="dcterms:W3CDTF">2024-03-12T14:22:15Z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0x01010009585FA3ACD37F44B3CCD0C5C8F4E0F6</vt:lpwstr>
  </property>
  <property fmtid="{D5CDD505-2E9C-101B-9397-08002B2CF9AE}" pid="3" name="MediaServiceImageTags">
    <vt:lpwstr/>
  </property>
</Properties>
</file>